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shmuel\Desktop\תעש 18032020\"/>
    </mc:Choice>
  </mc:AlternateContent>
  <xr:revisionPtr revIDLastSave="0" documentId="8_{B6D241CB-9753-4596-A3EB-FF1EF6091BA5}" xr6:coauthVersionLast="45" xr6:coauthVersionMax="45" xr10:uidLastSave="{00000000-0000-0000-0000-000000000000}"/>
  <bookViews>
    <workbookView xWindow="-120" yWindow="-120" windowWidth="29040" windowHeight="15840" tabRatio="609" activeTab="8" xr2:uid="{00000000-000D-0000-FFFF-FFFF00000000}"/>
  </bookViews>
  <sheets>
    <sheet name="Wells" sheetId="2" r:id="rId1"/>
    <sheet name="FullRecord" sheetId="1" state="hidden" r:id="rId2"/>
    <sheet name="Perchlorate&amp;Chlorat" sheetId="3" r:id="rId3"/>
    <sheet name="Majors" sheetId="8" r:id="rId4"/>
    <sheet name="TOC TN" sheetId="7" r:id="rId5"/>
    <sheet name="VOCs" sheetId="5" r:id="rId6"/>
    <sheet name="Inorganics" sheetId="9" r:id="rId7"/>
    <sheet name="semiVOCs" sheetId="6" r:id="rId8"/>
    <sheet name="Explosives" sheetId="4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1" i="3" l="1"/>
  <c r="E105" i="3"/>
  <c r="E238" i="9" l="1"/>
  <c r="F233" i="9"/>
  <c r="E233" i="9"/>
  <c r="M224" i="9"/>
  <c r="F215" i="9"/>
  <c r="E215" i="9"/>
  <c r="E214" i="9"/>
  <c r="F131" i="9"/>
  <c r="E131" i="9"/>
  <c r="F105" i="9"/>
  <c r="E105" i="9"/>
  <c r="U75" i="9"/>
  <c r="U53" i="9"/>
  <c r="M95" i="8" l="1"/>
  <c r="E70" i="8"/>
  <c r="AX206" i="5"/>
  <c r="AX199" i="5"/>
  <c r="Y199" i="5"/>
  <c r="AX195" i="5"/>
  <c r="AX191" i="5"/>
  <c r="AX144" i="5"/>
  <c r="BM133" i="5"/>
  <c r="AX132" i="5"/>
  <c r="AX111" i="5"/>
  <c r="AX102" i="5"/>
  <c r="BC55" i="5"/>
  <c r="AX55" i="5"/>
  <c r="BM27" i="5"/>
  <c r="AX26" i="5"/>
  <c r="E237" i="3"/>
  <c r="F232" i="3"/>
  <c r="E232" i="3"/>
  <c r="F214" i="3"/>
  <c r="E214" i="3"/>
  <c r="E213" i="3"/>
  <c r="F130" i="3"/>
  <c r="E130" i="3"/>
  <c r="F104" i="3"/>
  <c r="E104" i="3"/>
  <c r="G62" i="2" l="1"/>
  <c r="F62" i="2"/>
  <c r="F61" i="2"/>
  <c r="G60" i="2"/>
  <c r="F60" i="2"/>
  <c r="G59" i="2"/>
  <c r="F59" i="2"/>
  <c r="G58" i="2"/>
  <c r="F58" i="2"/>
  <c r="G57" i="2"/>
  <c r="F57" i="2"/>
  <c r="G56" i="2"/>
  <c r="F56" i="2"/>
  <c r="G55" i="2"/>
  <c r="F55" i="2"/>
  <c r="G54" i="2"/>
  <c r="F54" i="2"/>
  <c r="G51" i="2"/>
  <c r="F51" i="2"/>
  <c r="G50" i="2"/>
  <c r="F50" i="2"/>
  <c r="G49" i="2"/>
  <c r="F49" i="2"/>
  <c r="G48" i="2"/>
  <c r="F48" i="2"/>
  <c r="G47" i="2"/>
  <c r="F47" i="2"/>
  <c r="G46" i="2"/>
  <c r="F46" i="2"/>
  <c r="G44" i="2"/>
  <c r="F44" i="2"/>
  <c r="G41" i="2"/>
  <c r="F41" i="2"/>
  <c r="G39" i="2"/>
  <c r="F39" i="2"/>
  <c r="G38" i="2"/>
  <c r="F38" i="2"/>
  <c r="G29" i="2"/>
  <c r="F29" i="2"/>
  <c r="G28" i="2"/>
  <c r="F28" i="2"/>
  <c r="G27" i="2"/>
  <c r="F27" i="2"/>
  <c r="G26" i="2"/>
  <c r="F26" i="2"/>
  <c r="G25" i="2"/>
  <c r="F25" i="2"/>
  <c r="G24" i="2"/>
  <c r="F24" i="2"/>
  <c r="G23" i="2"/>
  <c r="F23" i="2"/>
  <c r="G22" i="2"/>
  <c r="F22" i="2"/>
  <c r="G21" i="2"/>
  <c r="G20" i="2"/>
  <c r="F20" i="2"/>
  <c r="G19" i="2"/>
  <c r="F19" i="2"/>
  <c r="G15" i="2"/>
  <c r="F15" i="2"/>
  <c r="G14" i="2"/>
  <c r="F14" i="2"/>
  <c r="G13" i="2"/>
  <c r="G8" i="2"/>
  <c r="F8" i="2"/>
  <c r="G6" i="2"/>
  <c r="F6" i="2"/>
  <c r="CD237" i="1"/>
  <c r="E237" i="1"/>
  <c r="F232" i="1"/>
  <c r="E232" i="1"/>
  <c r="CD230" i="1"/>
  <c r="BE230" i="1"/>
  <c r="CD226" i="1"/>
  <c r="M223" i="1"/>
  <c r="CD222" i="1"/>
  <c r="F214" i="1"/>
  <c r="E214" i="1"/>
  <c r="E213" i="1"/>
  <c r="CD175" i="1"/>
  <c r="CS164" i="1"/>
  <c r="CD163" i="1"/>
  <c r="CD142" i="1"/>
  <c r="CD133" i="1"/>
  <c r="F130" i="1"/>
  <c r="E130" i="1"/>
  <c r="AE104" i="1"/>
  <c r="F104" i="1"/>
  <c r="E104" i="1"/>
  <c r="CI77" i="1"/>
  <c r="CD77" i="1"/>
  <c r="W75" i="1"/>
  <c r="U74" i="1"/>
  <c r="U52" i="1"/>
  <c r="CS41" i="1"/>
  <c r="CD4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sharona henig</author>
    <author>Sharonsa</author>
    <author>Falko-zaritsky Shunit</author>
    <author>Bino Tamar</author>
    <author>Henig Sharona</author>
    <author>Pankratov Irena</author>
    <author>Cohen Keren</author>
    <author>Gasser Guy</author>
    <author>tamarb</author>
  </authors>
  <commentList>
    <comment ref="R2" authorId="0" shapeId="0" xr:uid="{00000000-0006-0000-0100-000001000000}">
      <text>
        <r>
          <rPr>
            <sz val="8"/>
            <color indexed="81"/>
            <rFont val="Tahoma"/>
            <family val="2"/>
          </rPr>
          <t>בקרים לא יצאו תקינים
ולכן לא נמסרה תוצאה מדויקת</t>
        </r>
      </text>
    </comment>
    <comment ref="CU2" authorId="1" shapeId="0" xr:uid="{00000000-0006-0000-0100-000002000000}">
      <text>
        <r>
          <rPr>
            <b/>
            <sz val="8"/>
            <color indexed="81"/>
            <rFont val="Tahoma"/>
            <family val="2"/>
          </rPr>
          <t>Sharonsa:</t>
        </r>
        <r>
          <rPr>
            <sz val="8"/>
            <color indexed="81"/>
            <rFont val="Tahoma"/>
            <family val="2"/>
          </rPr>
          <t xml:space="preserve">
יתכן כי יש חפיפה עם TNX, תוצר פירוק של RDX</t>
        </r>
      </text>
    </comment>
    <comment ref="AI5" authorId="2" shapeId="0" xr:uid="{00000000-0006-0000-0100-000003000000}">
      <text>
        <r>
          <rPr>
            <b/>
            <sz val="8"/>
            <color indexed="81"/>
            <rFont val="Tahoma"/>
            <family val="2"/>
          </rPr>
          <t>Falko-zaritsky Shunit:</t>
        </r>
        <r>
          <rPr>
            <sz val="8"/>
            <color indexed="81"/>
            <rFont val="Tahoma"/>
            <family val="2"/>
          </rPr>
          <t xml:space="preserve">
163.5 להערכה בלבד</t>
        </r>
      </text>
    </comment>
    <comment ref="F6" authorId="3" shapeId="0" xr:uid="{00000000-0006-0000-0100-000004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11" authorId="3" shapeId="0" xr:uid="{00000000-0006-0000-0100-000005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13" authorId="3" shapeId="0" xr:uid="{00000000-0006-0000-0100-000006000000}">
      <text>
        <r>
          <rPr>
            <sz val="8"/>
            <color indexed="81"/>
            <rFont val="Tahoma"/>
            <family val="2"/>
          </rPr>
          <t xml:space="preserve">לא ניתן לכמת , פיקים לא ספציפים ממסכים 
</t>
        </r>
      </text>
    </comment>
    <comment ref="F19" authorId="3" shapeId="0" xr:uid="{00000000-0006-0000-0100-000007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E24" authorId="3" shapeId="0" xr:uid="{00000000-0006-0000-0100-000008000000}">
      <text>
        <r>
          <rPr>
            <sz val="8"/>
            <color indexed="81"/>
            <rFont val="Tahoma"/>
            <family val="2"/>
          </rPr>
          <t xml:space="preserve">תוצאה זהה התקבלה לאחר הרצה נוספת
</t>
        </r>
      </text>
    </comment>
    <comment ref="F24" authorId="3" shapeId="0" xr:uid="{00000000-0006-0000-0100-000009000000}">
      <text>
        <r>
          <rPr>
            <sz val="8"/>
            <color indexed="81"/>
            <rFont val="Tahoma"/>
            <family val="2"/>
          </rPr>
          <t xml:space="preserve">תוצאה זהה התקבלה לאחר הרצה נוספת
</t>
        </r>
      </text>
    </comment>
    <comment ref="AB25" authorId="4" shapeId="0" xr:uid="{00000000-0006-0000-0100-00000A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ממסך</t>
        </r>
      </text>
    </comment>
    <comment ref="AE25" authorId="4" shapeId="0" xr:uid="{00000000-0006-0000-0100-00000B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ממסך</t>
        </r>
      </text>
    </comment>
    <comment ref="R29" authorId="5" shapeId="0" xr:uid="{00000000-0006-0000-0100-00000C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B30" authorId="4" shapeId="0" xr:uid="{00000000-0006-0000-0100-00000D000000}">
      <text>
        <r>
          <rPr>
            <b/>
            <sz val="8"/>
            <color indexed="81"/>
            <rFont val="Tahoma"/>
            <family val="2"/>
          </rPr>
          <t>Henig Sharona:פיק ממסך</t>
        </r>
      </text>
    </comment>
    <comment ref="AB31" authorId="4" shapeId="0" xr:uid="{00000000-0006-0000-0100-00000E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AB32" authorId="4" shapeId="0" xr:uid="{00000000-0006-0000-0100-00000F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ממסך</t>
        </r>
      </text>
    </comment>
    <comment ref="AE32" authorId="4" shapeId="0" xr:uid="{00000000-0006-0000-0100-000010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ממסך</t>
        </r>
      </text>
    </comment>
    <comment ref="AB34" authorId="4" shapeId="0" xr:uid="{00000000-0006-0000-0100-000011000000}">
      <text>
        <r>
          <rPr>
            <b/>
            <sz val="8"/>
            <color indexed="81"/>
            <rFont val="Tahoma"/>
            <family val="2"/>
          </rPr>
          <t>פיק ממסך</t>
        </r>
      </text>
    </comment>
    <comment ref="AB43" authorId="0" shapeId="0" xr:uid="{00000000-0006-0000-0100-000012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להערכה בלבד
0.2453 ppm</t>
        </r>
      </text>
    </comment>
    <comment ref="AI45" authorId="2" shapeId="0" xr:uid="{00000000-0006-0000-0100-000013000000}">
      <text>
        <r>
          <rPr>
            <b/>
            <sz val="8"/>
            <color indexed="81"/>
            <rFont val="Tahoma"/>
            <family val="2"/>
          </rPr>
          <t xml:space="preserve">Falko-zaritsky Shunit:
</t>
        </r>
        <r>
          <rPr>
            <sz val="8"/>
            <color indexed="81"/>
            <rFont val="Tahoma"/>
            <family val="2"/>
          </rPr>
          <t xml:space="preserve">104.1 להערכה בלבד
</t>
        </r>
      </text>
    </comment>
    <comment ref="AE48" authorId="0" shapeId="0" xr:uid="{00000000-0006-0000-0100-000014000000}">
      <text>
        <r>
          <rPr>
            <b/>
            <sz val="8"/>
            <color indexed="81"/>
            <rFont val="Tahoma"/>
            <family val="2"/>
          </rPr>
          <t>להערכה בלבד: נבדק ב- 21.8.11</t>
        </r>
        <r>
          <rPr>
            <sz val="8"/>
            <color indexed="81"/>
            <rFont val="Tahoma"/>
            <family val="2"/>
          </rPr>
          <t xml:space="preserve">
כחצי שנה אחרי קבלת הדוגמא. דוגמא נשמרה בקירור</t>
        </r>
      </text>
    </comment>
    <comment ref="I52" authorId="0" shapeId="0" xr:uid="{00000000-0006-0000-0100-000015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273 in icp-oes</t>
        </r>
      </text>
    </comment>
    <comment ref="P52" authorId="0" shapeId="0" xr:uid="{00000000-0006-0000-0100-000016000000}">
      <text>
        <r>
          <rPr>
            <b/>
            <sz val="8"/>
            <color indexed="81"/>
            <rFont val="Tahoma"/>
            <family val="2"/>
          </rPr>
          <t>sharona henig:
77.5 in icp-oes</t>
        </r>
      </text>
    </comment>
    <comment ref="U52" authorId="0" shapeId="0" xr:uid="{00000000-0006-0000-0100-000017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icp oes</t>
        </r>
      </text>
    </comment>
    <comment ref="AE55" authorId="0" shapeId="0" xr:uid="{00000000-0006-0000-0100-000018000000}">
      <text>
        <r>
          <rPr>
            <b/>
            <sz val="8"/>
            <color indexed="81"/>
            <rFont val="Tahoma"/>
            <family val="2"/>
          </rPr>
          <t>להערכה בלבד: נבדק ב- 21.8.11
כחצי שנה אחרי קבלת הדוגמא. דוגמא נשמרה בקירור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74" authorId="0" shapeId="0" xr:uid="{00000000-0006-0000-0100-000019000000}">
      <text>
        <r>
          <rPr>
            <b/>
            <sz val="8"/>
            <color indexed="81"/>
            <rFont val="Tahoma"/>
            <family val="2"/>
          </rPr>
          <t>sharona henig: 292 in icp-oes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74" authorId="0" shapeId="0" xr:uid="{00000000-0006-0000-0100-00001A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116.7 in icp-oes</t>
        </r>
      </text>
    </comment>
    <comment ref="U74" authorId="0" shapeId="0" xr:uid="{00000000-0006-0000-0100-00001B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icp -oes</t>
        </r>
      </text>
    </comment>
    <comment ref="AB76" authorId="4" shapeId="0" xr:uid="{00000000-0006-0000-0100-00001C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AB77" authorId="4" shapeId="0" xr:uid="{00000000-0006-0000-0100-00001D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M80" authorId="0" shapeId="0" xr:uid="{00000000-0006-0000-0100-00001E000000}">
      <text>
        <r>
          <rPr>
            <sz val="8"/>
            <color indexed="81"/>
            <rFont val="Tahoma"/>
            <family val="2"/>
          </rPr>
          <t xml:space="preserve">הוחלף מ- 263.7 ב- 3.6.12
</t>
        </r>
      </text>
    </comment>
    <comment ref="AB89" authorId="4" shapeId="0" xr:uid="{00000000-0006-0000-0100-00001F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ממסך</t>
        </r>
      </text>
    </comment>
    <comment ref="AB90" authorId="4" shapeId="0" xr:uid="{00000000-0006-0000-0100-000020000000}">
      <text>
        <r>
          <rPr>
            <b/>
            <sz val="8"/>
            <color indexed="81"/>
            <rFont val="Tahoma"/>
            <family val="2"/>
          </rPr>
          <t>פיק ממסך</t>
        </r>
      </text>
    </comment>
    <comment ref="AB91" authorId="4" shapeId="0" xr:uid="{00000000-0006-0000-0100-000021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CD95" authorId="5" shapeId="0" xr:uid="{00000000-0006-0000-0100-000022000000}">
      <text>
        <r>
          <rPr>
            <b/>
            <sz val="8"/>
            <color indexed="81"/>
            <rFont val="Tahoma"/>
            <family val="2"/>
          </rPr>
          <t>keren cohen:</t>
        </r>
        <r>
          <rPr>
            <sz val="8"/>
            <color indexed="81"/>
            <rFont val="Tahoma"/>
            <family val="2"/>
          </rPr>
          <t xml:space="preserve">
להערכה בלבד עם אי ודאות לא ידועה</t>
        </r>
      </text>
    </comment>
    <comment ref="AB97" authorId="4" shapeId="0" xr:uid="{00000000-0006-0000-0100-000023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לאחר מיהול 1/10</t>
        </r>
      </text>
    </comment>
    <comment ref="AK97" authorId="6" shapeId="0" xr:uid="{00000000-0006-0000-0100-000024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L97" authorId="6" shapeId="0" xr:uid="{00000000-0006-0000-0100-000025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O97" authorId="6" shapeId="0" xr:uid="{00000000-0006-0000-0100-000026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R97" authorId="6" shapeId="0" xr:uid="{00000000-0006-0000-0100-000027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S97" authorId="6" shapeId="0" xr:uid="{00000000-0006-0000-0100-000028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J97" authorId="6" shapeId="0" xr:uid="{00000000-0006-0000-0100-000029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M97" authorId="6" shapeId="0" xr:uid="{00000000-0006-0000-0100-00002A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P97" authorId="6" shapeId="0" xr:uid="{00000000-0006-0000-0100-00002B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S97" authorId="6" shapeId="0" xr:uid="{00000000-0006-0000-0100-00002C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R101" authorId="5" shapeId="0" xr:uid="{00000000-0006-0000-0100-00002D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B102" authorId="4" shapeId="0" xr:uid="{00000000-0006-0000-0100-00002E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לא ניתן לקבוע. ישנו פיק ממסך</t>
        </r>
      </text>
    </comment>
    <comment ref="AB103" authorId="4" shapeId="0" xr:uid="{00000000-0006-0000-0100-00002F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לאחר מיהול 1/10</t>
        </r>
      </text>
    </comment>
    <comment ref="AB104" authorId="4" shapeId="0" xr:uid="{00000000-0006-0000-0100-000030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E105" authorId="0" shapeId="0" xr:uid="{00000000-0006-0000-0100-000031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הוכן מחדש והורץ ב- 18.3.2014. 
התוצאה שהתקבלה 
35152</t>
        </r>
      </text>
    </comment>
    <comment ref="R107" authorId="5" shapeId="0" xr:uid="{00000000-0006-0000-0100-000032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K109" authorId="6" shapeId="0" xr:uid="{00000000-0006-0000-0100-000033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L109" authorId="6" shapeId="0" xr:uid="{00000000-0006-0000-0100-000034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O109" authorId="6" shapeId="0" xr:uid="{00000000-0006-0000-0100-000035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R109" authorId="6" shapeId="0" xr:uid="{00000000-0006-0000-0100-000036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S109" authorId="6" shapeId="0" xr:uid="{00000000-0006-0000-0100-000037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J109" authorId="6" shapeId="0" xr:uid="{00000000-0006-0000-0100-000038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M109" authorId="6" shapeId="0" xr:uid="{00000000-0006-0000-0100-000039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P109" authorId="6" shapeId="0" xr:uid="{00000000-0006-0000-0100-00003A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S109" authorId="6" shapeId="0" xr:uid="{00000000-0006-0000-0100-00003B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E111" authorId="0" shapeId="0" xr:uid="{00000000-0006-0000-0100-00003C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הוכן מחדש והורץ ב- 18.3.2014. 
התוצאה שהתקבלה 
220.8 </t>
        </r>
      </text>
    </comment>
    <comment ref="R113" authorId="5" shapeId="0" xr:uid="{00000000-0006-0000-0100-00003D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K115" authorId="6" shapeId="0" xr:uid="{00000000-0006-0000-0100-00003E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L115" authorId="6" shapeId="0" xr:uid="{00000000-0006-0000-0100-00003F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O115" authorId="6" shapeId="0" xr:uid="{00000000-0006-0000-0100-000040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R115" authorId="6" shapeId="0" xr:uid="{00000000-0006-0000-0100-000041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S115" authorId="6" shapeId="0" xr:uid="{00000000-0006-0000-0100-000042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J115" authorId="6" shapeId="0" xr:uid="{00000000-0006-0000-0100-000043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M115" authorId="6" shapeId="0" xr:uid="{00000000-0006-0000-0100-000044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P115" authorId="6" shapeId="0" xr:uid="{00000000-0006-0000-0100-000045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S115" authorId="6" shapeId="0" xr:uid="{00000000-0006-0000-0100-000046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R119" authorId="5" shapeId="0" xr:uid="{00000000-0006-0000-0100-000047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123" authorId="5" shapeId="0" xr:uid="{00000000-0006-0000-0100-000048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S124" authorId="6" shapeId="0" xr:uid="{00000000-0006-0000-0100-000049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להערכה  בלבד עם אי וודאות לא ידועה</t>
        </r>
      </text>
    </comment>
    <comment ref="BE124" authorId="6" shapeId="0" xr:uid="{00000000-0006-0000-0100-00004A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להערכה  בלבד עם אי וודאות לא ידועה</t>
        </r>
      </text>
    </comment>
    <comment ref="AK125" authorId="6" shapeId="0" xr:uid="{00000000-0006-0000-0100-00004B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L125" authorId="6" shapeId="0" xr:uid="{00000000-0006-0000-0100-00004C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O125" authorId="6" shapeId="0" xr:uid="{00000000-0006-0000-0100-00004D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R125" authorId="6" shapeId="0" xr:uid="{00000000-0006-0000-0100-00004E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S125" authorId="6" shapeId="0" xr:uid="{00000000-0006-0000-0100-00004F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J125" authorId="6" shapeId="0" xr:uid="{00000000-0006-0000-0100-000050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M125" authorId="6" shapeId="0" xr:uid="{00000000-0006-0000-0100-000051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P125" authorId="6" shapeId="0" xr:uid="{00000000-0006-0000-0100-000052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S125" authorId="6" shapeId="0" xr:uid="{00000000-0006-0000-0100-000053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R127" authorId="5" shapeId="0" xr:uid="{00000000-0006-0000-0100-000054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B129" authorId="4" shapeId="0" xr:uid="{00000000-0006-0000-0100-000055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לאחר מיהול 1/10</t>
        </r>
      </text>
    </comment>
    <comment ref="AK129" authorId="6" shapeId="0" xr:uid="{00000000-0006-0000-0100-000056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L129" authorId="6" shapeId="0" xr:uid="{00000000-0006-0000-0100-000057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O129" authorId="6" shapeId="0" xr:uid="{00000000-0006-0000-0100-000058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R129" authorId="6" shapeId="0" xr:uid="{00000000-0006-0000-0100-000059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S129" authorId="6" shapeId="0" xr:uid="{00000000-0006-0000-0100-00005A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J129" authorId="6" shapeId="0" xr:uid="{00000000-0006-0000-0100-00005B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M129" authorId="6" shapeId="0" xr:uid="{00000000-0006-0000-0100-00005C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P129" authorId="6" shapeId="0" xr:uid="{00000000-0006-0000-0100-00005D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CS129" authorId="6" shapeId="0" xr:uid="{00000000-0006-0000-0100-00005E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B130" authorId="4" shapeId="0" xr:uid="{00000000-0006-0000-0100-00005F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F133" authorId="3" shapeId="0" xr:uid="{00000000-0006-0000-0100-000060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134" authorId="3" shapeId="0" xr:uid="{00000000-0006-0000-0100-000061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R135" authorId="0" shapeId="0" xr:uid="{00000000-0006-0000-0100-000062000000}">
      <text>
        <r>
          <rPr>
            <b/>
            <sz val="8"/>
            <color indexed="81"/>
            <rFont val="Tahoma"/>
            <family val="2"/>
          </rPr>
          <t>בקרים לא יצאו תקינים
ולכן לא נמסרה תוצאה מדויקת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39" authorId="0" shapeId="0" xr:uid="{00000000-0006-0000-0100-000063000000}">
      <text>
        <r>
          <rPr>
            <b/>
            <sz val="8"/>
            <color indexed="81"/>
            <rFont val="Tahoma"/>
            <family val="2"/>
          </rPr>
          <t>150.0381 הערכה בלבד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40" authorId="5" shapeId="0" xr:uid="{00000000-0006-0000-0100-000064000000}">
      <text>
        <r>
          <rPr>
            <b/>
            <sz val="8"/>
            <color indexed="81"/>
            <rFont val="Tahoma"/>
            <family val="2"/>
          </rPr>
          <t>להערכה בלבד 1.8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41" authorId="5" shapeId="0" xr:uid="{00000000-0006-0000-0100-000065000000}">
      <text>
        <r>
          <rPr>
            <b/>
            <sz val="8"/>
            <color indexed="81"/>
            <rFont val="Tahoma"/>
            <family val="2"/>
          </rPr>
          <t>להערכה בלבד 
3.2 ppb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42" authorId="4" shapeId="0" xr:uid="{00000000-0006-0000-0100-000066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להערכה בלבד 2.3 מקגל</t>
        </r>
      </text>
    </comment>
    <comment ref="E148" authorId="5" shapeId="0" xr:uid="{00000000-0006-0000-0100-000067000000}">
      <text>
        <r>
          <rPr>
            <b/>
            <sz val="8"/>
            <color indexed="81"/>
            <rFont val="Tahoma"/>
            <family val="2"/>
          </rPr>
          <t>להערכה בלבד 1.8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49" authorId="5" shapeId="0" xr:uid="{00000000-0006-0000-0100-000068000000}">
      <text>
        <r>
          <rPr>
            <b/>
            <sz val="8"/>
            <color indexed="81"/>
            <rFont val="Tahoma"/>
            <family val="2"/>
          </rPr>
          <t>להערכה בלבד 1.7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L158" authorId="4" shapeId="0" xr:uid="{00000000-0006-0000-0100-000069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להערכה בלבד. QC חורג</t>
        </r>
      </text>
    </comment>
    <comment ref="CU159" authorId="1" shapeId="0" xr:uid="{00000000-0006-0000-0100-00006A000000}">
      <text>
        <r>
          <rPr>
            <b/>
            <sz val="8"/>
            <color indexed="81"/>
            <rFont val="Tahoma"/>
            <family val="2"/>
          </rPr>
          <t>Sharonsa:</t>
        </r>
        <r>
          <rPr>
            <sz val="8"/>
            <color indexed="81"/>
            <rFont val="Tahoma"/>
            <family val="2"/>
          </rPr>
          <t xml:space="preserve">
יתכן ומדובר ב- TNX, תוצר פירוק של RDX. יש חפיפה בזמן היציאה מהקולונה</t>
        </r>
      </text>
    </comment>
    <comment ref="R161" authorId="5" shapeId="0" xr:uid="{00000000-0006-0000-0100-00006B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B161" authorId="0" shapeId="0" xr:uid="{00000000-0006-0000-0100-00006C000000}">
      <text>
        <r>
          <rPr>
            <sz val="8"/>
            <color indexed="81"/>
            <rFont val="Tahoma"/>
            <family val="2"/>
          </rPr>
          <t>erez ramon
להערכה בלבד
0.1969 ppm</t>
        </r>
      </text>
    </comment>
    <comment ref="R166" authorId="5" shapeId="0" xr:uid="{00000000-0006-0000-0100-00006D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B168" authorId="4" shapeId="0" xr:uid="{00000000-0006-0000-0100-00006E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R171" authorId="5" shapeId="0" xr:uid="{00000000-0006-0000-0100-00006F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CV171" authorId="5" shapeId="0" xr:uid="{00000000-0006-0000-0100-000070000000}">
      <text>
        <r>
          <rPr>
            <b/>
            <sz val="8"/>
            <color indexed="81"/>
            <rFont val="Tahoma"/>
            <family val="2"/>
          </rPr>
          <t>לערכה בלבד</t>
        </r>
        <r>
          <rPr>
            <sz val="8"/>
            <color indexed="81"/>
            <rFont val="Tahoma"/>
            <family val="2"/>
          </rPr>
          <t xml:space="preserve">
1354
</t>
        </r>
      </text>
    </comment>
    <comment ref="CV173" authorId="7" shapeId="0" xr:uid="{00000000-0006-0000-0100-000071000000}">
      <text>
        <r>
          <rPr>
            <b/>
            <sz val="8"/>
            <color indexed="81"/>
            <rFont val="Tahoma"/>
            <family val="2"/>
          </rPr>
          <t>Gasser Guy:</t>
        </r>
        <r>
          <rPr>
            <sz val="8"/>
            <color indexed="81"/>
            <rFont val="Tahoma"/>
            <family val="2"/>
          </rPr>
          <t xml:space="preserve">
3200</t>
        </r>
      </text>
    </comment>
    <comment ref="F174" authorId="3" shapeId="0" xr:uid="{00000000-0006-0000-0100-000072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ממסכים,לא ניתן לקבוע ריכוז כלורט</t>
        </r>
      </text>
    </comment>
    <comment ref="R178" authorId="5" shapeId="0" xr:uid="{00000000-0006-0000-0100-000073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B180" authorId="4" shapeId="0" xr:uid="{00000000-0006-0000-0100-000074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R181" authorId="5" shapeId="0" xr:uid="{00000000-0006-0000-0100-000075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CU184" authorId="1" shapeId="0" xr:uid="{00000000-0006-0000-0100-000076000000}">
      <text>
        <r>
          <rPr>
            <b/>
            <sz val="8"/>
            <color indexed="81"/>
            <rFont val="Tahoma"/>
            <family val="2"/>
          </rPr>
          <t>Sharonsa:</t>
        </r>
        <r>
          <rPr>
            <sz val="8"/>
            <color indexed="81"/>
            <rFont val="Tahoma"/>
            <family val="2"/>
          </rPr>
          <t xml:space="preserve">
יתכן ומדובר ב- TNX, תוצר פירוק של RDX. יש חפיפה בזמן היציאה מהקולונה</t>
        </r>
      </text>
    </comment>
    <comment ref="R191" authorId="5" shapeId="0" xr:uid="{00000000-0006-0000-0100-000077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T191" authorId="5" shapeId="0" xr:uid="{00000000-0006-0000-0100-000078000000}">
      <text>
        <r>
          <rPr>
            <b/>
            <sz val="8"/>
            <color indexed="81"/>
            <rFont val="Tahoma"/>
            <family val="2"/>
          </rPr>
          <t xml:space="preserve">RSD גבוה
</t>
        </r>
      </text>
    </comment>
    <comment ref="F196" authorId="8" shapeId="0" xr:uid="{00000000-0006-0000-0100-000079000000}">
      <text>
        <r>
          <rPr>
            <sz val="8"/>
            <color indexed="81"/>
            <rFont val="Tahoma"/>
            <family val="2"/>
          </rPr>
          <t xml:space="preserve">להערכה בלבד
</t>
        </r>
      </text>
    </comment>
    <comment ref="R198" authorId="5" shapeId="0" xr:uid="{00000000-0006-0000-0100-00007A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E203" authorId="0" shapeId="0" xr:uid="{00000000-0006-0000-0100-00007B000000}">
      <text>
        <r>
          <rPr>
            <b/>
            <sz val="8"/>
            <color indexed="81"/>
            <rFont val="Tahoma"/>
            <family val="2"/>
          </rPr>
          <t>3.6ppb להערכה בלבד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03" authorId="0" shapeId="0" xr:uid="{00000000-0006-0000-0100-00007C000000}">
      <text>
        <r>
          <rPr>
            <b/>
            <sz val="8"/>
            <color indexed="81"/>
            <rFont val="Tahoma"/>
            <family val="2"/>
          </rPr>
          <t>במהול 1/10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03" authorId="5" shapeId="0" xr:uid="{00000000-0006-0000-0100-00007D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E204" authorId="5" shapeId="0" xr:uid="{00000000-0006-0000-0100-00007E000000}">
      <text>
        <r>
          <rPr>
            <b/>
            <sz val="8"/>
            <color indexed="81"/>
            <rFont val="Tahoma"/>
            <family val="2"/>
          </rPr>
          <t>להערכה בלבד 
3.2 ppb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05" authorId="0" shapeId="0" xr:uid="{00000000-0006-0000-0100-00007F000000}">
      <text>
        <r>
          <rPr>
            <b/>
            <sz val="8"/>
            <color indexed="81"/>
            <rFont val="Tahoma"/>
            <family val="2"/>
          </rPr>
          <t>3.3ppb להערכה בלבד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08" authorId="0" shapeId="0" xr:uid="{00000000-0006-0000-0100-000080000000}">
      <text>
        <r>
          <rPr>
            <b/>
            <sz val="8"/>
            <color indexed="81"/>
            <rFont val="Tahoma"/>
            <family val="2"/>
          </rPr>
          <t>בקרים לא יצאו תקינים
ולכן לא נמסרה תוצאה מדויקת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D210" authorId="5" shapeId="0" xr:uid="{00000000-0006-0000-0100-000081000000}">
      <text>
        <r>
          <rPr>
            <b/>
            <sz val="8"/>
            <color indexed="81"/>
            <rFont val="Tahoma"/>
            <family val="2"/>
          </rPr>
          <t>היה כתוב 1.76
תוקן ל2&gt;
בתאריך 14.09.2014
גיא</t>
        </r>
      </text>
    </comment>
    <comment ref="R211" authorId="5" shapeId="0" xr:uid="{00000000-0006-0000-0100-000082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U215" authorId="0" shapeId="0" xr:uid="{00000000-0006-0000-0100-000083000000}">
      <text>
        <r>
          <rPr>
            <b/>
            <sz val="8"/>
            <color indexed="81"/>
            <rFont val="Tahoma"/>
            <family val="2"/>
          </rPr>
          <t>127.0865- הערכה בלבד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16" authorId="5" shapeId="0" xr:uid="{00000000-0006-0000-0100-000084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B216" authorId="0" shapeId="0" xr:uid="{00000000-0006-0000-0100-000085000000}">
      <text>
        <r>
          <rPr>
            <sz val="8"/>
            <color indexed="81"/>
            <rFont val="Tahoma"/>
            <family val="2"/>
          </rPr>
          <t>erez ramon
להערכה בלבד
0.1967 ppm</t>
        </r>
      </text>
    </comment>
    <comment ref="R220" authorId="5" shapeId="0" xr:uid="{00000000-0006-0000-0100-000086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B220" authorId="0" shapeId="0" xr:uid="{00000000-0006-0000-0100-000087000000}">
      <text>
        <r>
          <rPr>
            <sz val="8"/>
            <color indexed="81"/>
            <rFont val="Tahoma"/>
            <family val="2"/>
          </rPr>
          <t>erez ramon
להערכה בלבד
0.2158 ppm</t>
        </r>
      </text>
    </comment>
    <comment ref="M223" authorId="0" shapeId="0" xr:uid="{00000000-0006-0000-0100-000088000000}">
      <text>
        <r>
          <rPr>
            <sz val="8"/>
            <color indexed="81"/>
            <rFont val="Tahoma"/>
            <family val="2"/>
          </rPr>
          <t xml:space="preserve">התוצאה נלקחה ממכשיר ה- ICP-OES מכיוון שב- MS היא חורגת מהעקומה.
</t>
        </r>
      </text>
    </comment>
    <comment ref="R224" authorId="5" shapeId="0" xr:uid="{00000000-0006-0000-0100-000089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AB227" authorId="0" shapeId="0" xr:uid="{00000000-0006-0000-0100-00008A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להערכה בלבד
0.2182 ppm</t>
        </r>
      </text>
    </comment>
    <comment ref="AB228" authorId="0" shapeId="0" xr:uid="{00000000-0006-0000-0100-00008B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להערכה בלבד
0.2389 ppm</t>
        </r>
      </text>
    </comment>
    <comment ref="R229" authorId="5" shapeId="0" xr:uid="{00000000-0006-0000-0100-00008C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235" authorId="5" shapeId="0" xr:uid="{00000000-0006-0000-0100-00008D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E242" authorId="5" shapeId="0" xr:uid="{00000000-0006-0000-0100-00008E000000}">
      <text>
        <r>
          <rPr>
            <b/>
            <sz val="8"/>
            <color indexed="81"/>
            <rFont val="Tahoma"/>
            <family val="2"/>
          </rPr>
          <t>להערכה בלבד2.6 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43" authorId="5" shapeId="0" xr:uid="{00000000-0006-0000-0100-00008F000000}">
      <text>
        <r>
          <rPr>
            <b/>
            <sz val="8"/>
            <color indexed="81"/>
            <rFont val="Tahoma"/>
            <family val="2"/>
          </rPr>
          <t>להערכה בלבד 2.9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44" authorId="5" shapeId="0" xr:uid="{00000000-0006-0000-0100-000090000000}">
      <text>
        <r>
          <rPr>
            <b/>
            <sz val="8"/>
            <color indexed="81"/>
            <rFont val="Tahoma"/>
            <family val="2"/>
          </rPr>
          <t>להערכה בלבד 
3.2 ppb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45" authorId="4" shapeId="0" xr:uid="{00000000-0006-0000-0100-000091000000}">
      <text>
        <r>
          <rPr>
            <sz val="8"/>
            <color indexed="81"/>
            <rFont val="Tahoma"/>
            <family val="2"/>
          </rPr>
          <t xml:space="preserve">
להערכה בלבד 2.56 מקג"ל</t>
        </r>
      </text>
    </comment>
    <comment ref="E249" authorId="4" shapeId="0" xr:uid="{00000000-0006-0000-0100-000092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להערכה בלבד 2.36 מקג"ל</t>
        </r>
      </text>
    </comment>
    <comment ref="F251" authorId="3" shapeId="0" xr:uid="{00000000-0006-0000-0100-000093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252" authorId="3" shapeId="0" xr:uid="{00000000-0006-0000-0100-000094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E254" authorId="4" shapeId="0" xr:uid="{00000000-0006-0000-0100-000095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להערכה בלבד 0.7 מקגל</t>
        </r>
      </text>
    </comment>
    <comment ref="F254" authorId="3" shapeId="0" xr:uid="{00000000-0006-0000-0100-000096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E255" authorId="4" shapeId="0" xr:uid="{00000000-0006-0000-0100-000097000000}">
      <text>
        <r>
          <rPr>
            <sz val="8"/>
            <color indexed="81"/>
            <rFont val="Tahoma"/>
            <family val="2"/>
          </rPr>
          <t xml:space="preserve">
להערכה בלבד 2.8ppb</t>
        </r>
      </text>
    </comment>
    <comment ref="E257" authorId="5" shapeId="0" xr:uid="{00000000-0006-0000-0100-000098000000}">
      <text>
        <r>
          <rPr>
            <b/>
            <sz val="8"/>
            <color indexed="81"/>
            <rFont val="Tahoma"/>
            <family val="2"/>
          </rPr>
          <t>להערכה בלבד 1.4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58" authorId="5" shapeId="0" xr:uid="{00000000-0006-0000-0100-000099000000}">
      <text>
        <r>
          <rPr>
            <b/>
            <sz val="8"/>
            <color indexed="81"/>
            <rFont val="Tahoma"/>
            <family val="2"/>
          </rPr>
          <t>להערכה בלבד 
3. ppb 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59" authorId="4" shapeId="0" xr:uid="{00000000-0006-0000-0100-00009A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להערכה בלבד 0.96 מקג"ל</t>
        </r>
      </text>
    </comment>
    <comment ref="E260" authorId="3" shapeId="0" xr:uid="{00000000-0006-0000-0100-00009B000000}">
      <text>
        <r>
          <rPr>
            <sz val="8"/>
            <color indexed="81"/>
            <rFont val="Tahoma"/>
            <family val="2"/>
          </rPr>
          <t xml:space="preserve">להערכה בלבד
1.5ppb
</t>
        </r>
      </text>
    </comment>
    <comment ref="E262" authorId="4" shapeId="0" xr:uid="{00000000-0006-0000-0100-00009C000000}">
      <text>
        <r>
          <rPr>
            <sz val="8"/>
            <color indexed="81"/>
            <rFont val="Tahoma"/>
            <family val="2"/>
          </rPr>
          <t xml:space="preserve">
להערכה בלבד 1.3ppb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Bino Tamar</author>
    <author>tamarb</author>
    <author>sharona henig</author>
  </authors>
  <commentList>
    <comment ref="F7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12" authorId="0" shapeId="0" xr:uid="{00000000-0006-0000-0200-000002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14" authorId="0" shapeId="0" xr:uid="{00000000-0006-0000-0200-000003000000}">
      <text>
        <r>
          <rPr>
            <sz val="8"/>
            <color indexed="81"/>
            <rFont val="Tahoma"/>
            <family val="2"/>
          </rPr>
          <t xml:space="preserve">לא ניתן לכמת , פיקים לא ספציפים ממסכים 
</t>
        </r>
      </text>
    </comment>
    <comment ref="F20" authorId="0" shapeId="0" xr:uid="{00000000-0006-0000-0200-000004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133" authorId="0" shapeId="0" xr:uid="{00000000-0006-0000-0200-000005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134" authorId="0" shapeId="0" xr:uid="{00000000-0006-0000-0200-000006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174" authorId="0" shapeId="0" xr:uid="{00000000-0006-0000-0200-000007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ממסכים,לא ניתן לקבוע ריכוז כלורט</t>
        </r>
      </text>
    </comment>
    <comment ref="F196" authorId="1" shapeId="0" xr:uid="{00000000-0006-0000-0200-000008000000}">
      <text>
        <r>
          <rPr>
            <sz val="8"/>
            <color indexed="81"/>
            <rFont val="Tahoma"/>
            <family val="2"/>
          </rPr>
          <t xml:space="preserve">להערכה בלבד
</t>
        </r>
      </text>
    </comment>
    <comment ref="F203" authorId="2" shapeId="0" xr:uid="{00000000-0006-0000-0200-000009000000}">
      <text>
        <r>
          <rPr>
            <b/>
            <sz val="8"/>
            <color indexed="81"/>
            <rFont val="Tahoma"/>
            <family val="2"/>
          </rPr>
          <t>במהול 1/10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51" authorId="0" shapeId="0" xr:uid="{00000000-0006-0000-0200-00000A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252" authorId="0" shapeId="0" xr:uid="{00000000-0006-0000-0200-00000B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254" authorId="0" shapeId="0" xr:uid="{00000000-0006-0000-0200-00000C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Henig Sharona</author>
    <author>sharona henig</author>
  </authors>
  <commentList>
    <comment ref="J22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ממסך</t>
        </r>
      </text>
    </comment>
    <comment ref="M22" authorId="0" shapeId="0" xr:uid="{00000000-0006-0000-0300-000002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ממסך</t>
        </r>
      </text>
    </comment>
    <comment ref="J27" authorId="0" shapeId="0" xr:uid="{00000000-0006-0000-0300-000003000000}">
      <text>
        <r>
          <rPr>
            <b/>
            <sz val="8"/>
            <color indexed="81"/>
            <rFont val="Tahoma"/>
            <family val="2"/>
          </rPr>
          <t>Henig Sharona:פיק ממסך</t>
        </r>
      </text>
    </comment>
    <comment ref="J28" authorId="0" shapeId="0" xr:uid="{00000000-0006-0000-0300-000004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J29" authorId="0" shapeId="0" xr:uid="{00000000-0006-0000-0300-000005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ממסך</t>
        </r>
      </text>
    </comment>
    <comment ref="M29" authorId="0" shapeId="0" xr:uid="{00000000-0006-0000-0300-000006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ממסך</t>
        </r>
      </text>
    </comment>
    <comment ref="J31" authorId="0" shapeId="0" xr:uid="{00000000-0006-0000-0300-000007000000}">
      <text>
        <r>
          <rPr>
            <b/>
            <sz val="8"/>
            <color indexed="81"/>
            <rFont val="Tahoma"/>
            <family val="2"/>
          </rPr>
          <t>פיק ממסך</t>
        </r>
      </text>
    </comment>
    <comment ref="J38" authorId="1" shapeId="0" xr:uid="{00000000-0006-0000-0300-000008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להערכה בלבד
0.2453 ppm</t>
        </r>
      </text>
    </comment>
    <comment ref="M43" authorId="1" shapeId="0" xr:uid="{00000000-0006-0000-0300-000009000000}">
      <text>
        <r>
          <rPr>
            <b/>
            <sz val="8"/>
            <color indexed="81"/>
            <rFont val="Tahoma"/>
            <family val="2"/>
          </rPr>
          <t>להערכה בלבד: נבדק ב- 21.8.11</t>
        </r>
        <r>
          <rPr>
            <sz val="8"/>
            <color indexed="81"/>
            <rFont val="Tahoma"/>
            <family val="2"/>
          </rPr>
          <t xml:space="preserve">
כחצי שנה אחרי קבלת הדוגמא. דוגמא נשמרה בקירור</t>
        </r>
      </text>
    </comment>
    <comment ref="M50" authorId="1" shapeId="0" xr:uid="{00000000-0006-0000-0300-00000A000000}">
      <text>
        <r>
          <rPr>
            <b/>
            <sz val="8"/>
            <color indexed="81"/>
            <rFont val="Tahoma"/>
            <family val="2"/>
          </rPr>
          <t>להערכה בלבד: נבדק ב- 21.8.11
כחצי שנה אחרי קבלת הדוגמא. דוגמא נשמרה בקירור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71" authorId="0" shapeId="0" xr:uid="{00000000-0006-0000-0300-00000B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J72" authorId="0" shapeId="0" xr:uid="{00000000-0006-0000-0300-00000C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J80" authorId="0" shapeId="0" xr:uid="{00000000-0006-0000-0300-00000D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ממסך</t>
        </r>
      </text>
    </comment>
    <comment ref="J81" authorId="0" shapeId="0" xr:uid="{00000000-0006-0000-0300-00000E000000}">
      <text>
        <r>
          <rPr>
            <b/>
            <sz val="8"/>
            <color indexed="81"/>
            <rFont val="Tahoma"/>
            <family val="2"/>
          </rPr>
          <t>פיק ממסך</t>
        </r>
      </text>
    </comment>
    <comment ref="J82" authorId="0" shapeId="0" xr:uid="{00000000-0006-0000-0300-00000F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J88" authorId="0" shapeId="0" xr:uid="{00000000-0006-0000-0300-000010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לאחר מיהול 1/10</t>
        </r>
      </text>
    </comment>
    <comment ref="J93" authorId="0" shapeId="0" xr:uid="{00000000-0006-0000-0300-000011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לא ניתן לקבוע. ישנו פיק ממסך</t>
        </r>
      </text>
    </comment>
    <comment ref="J94" authorId="0" shapeId="0" xr:uid="{00000000-0006-0000-0300-000012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לאחר מיהול 1/10</t>
        </r>
      </text>
    </comment>
    <comment ref="J95" authorId="0" shapeId="0" xr:uid="{00000000-0006-0000-0300-000013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J120" authorId="0" shapeId="0" xr:uid="{00000000-0006-0000-0300-000014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לאחר מיהול 1/10</t>
        </r>
      </text>
    </comment>
    <comment ref="J121" authorId="0" shapeId="0" xr:uid="{00000000-0006-0000-0300-000015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J150" authorId="1" shapeId="0" xr:uid="{00000000-0006-0000-0300-000016000000}">
      <text>
        <r>
          <rPr>
            <sz val="8"/>
            <color indexed="81"/>
            <rFont val="Tahoma"/>
            <family val="2"/>
          </rPr>
          <t>erez ramon
להערכה בלבד
0.1969 ppm</t>
        </r>
      </text>
    </comment>
    <comment ref="J157" authorId="0" shapeId="0" xr:uid="{00000000-0006-0000-0300-000017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J169" authorId="0" shapeId="0" xr:uid="{00000000-0006-0000-0300-000018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פיק בין ברומיד לניטראט</t>
        </r>
      </text>
    </comment>
    <comment ref="J203" authorId="1" shapeId="0" xr:uid="{00000000-0006-0000-0300-000019000000}">
      <text>
        <r>
          <rPr>
            <sz val="8"/>
            <color indexed="81"/>
            <rFont val="Tahoma"/>
            <family val="2"/>
          </rPr>
          <t>erez ramon
להערכה בלבד
0.1967 ppm</t>
        </r>
      </text>
    </comment>
    <comment ref="J207" authorId="1" shapeId="0" xr:uid="{00000000-0006-0000-0300-00001A000000}">
      <text>
        <r>
          <rPr>
            <sz val="8"/>
            <color indexed="81"/>
            <rFont val="Tahoma"/>
            <family val="2"/>
          </rPr>
          <t>erez ramon
להערכה בלבד
0.2158 ppm</t>
        </r>
      </text>
    </comment>
    <comment ref="J214" authorId="1" shapeId="0" xr:uid="{00000000-0006-0000-0300-00001B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להערכה בלבד
0.2182 ppm</t>
        </r>
      </text>
    </comment>
    <comment ref="J215" authorId="1" shapeId="0" xr:uid="{00000000-0006-0000-0300-00001C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להערכה בלבד
0.2389 ppm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Pankratov Irena</author>
    <author>Cohen Keren</author>
    <author>Henig Sharona</author>
  </authors>
  <commentList>
    <comment ref="AX65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keren cohen:</t>
        </r>
        <r>
          <rPr>
            <sz val="8"/>
            <color indexed="81"/>
            <rFont val="Tahoma"/>
            <family val="2"/>
          </rPr>
          <t xml:space="preserve">
להערכה בלבד עם אי ודאות לא ידועה</t>
        </r>
      </text>
    </comment>
    <comment ref="E67" authorId="1" shapeId="0" xr:uid="{00000000-0006-0000-0500-000002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F67" authorId="1" shapeId="0" xr:uid="{00000000-0006-0000-0500-000003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I67" authorId="1" shapeId="0" xr:uid="{00000000-0006-0000-0500-000004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L67" authorId="1" shapeId="0" xr:uid="{00000000-0006-0000-0500-000005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M67" authorId="1" shapeId="0" xr:uid="{00000000-0006-0000-0500-000006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D67" authorId="1" shapeId="0" xr:uid="{00000000-0006-0000-0500-000007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G67" authorId="1" shapeId="0" xr:uid="{00000000-0006-0000-0500-000008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J67" authorId="1" shapeId="0" xr:uid="{00000000-0006-0000-0500-000009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M67" authorId="1" shapeId="0" xr:uid="{00000000-0006-0000-0500-00000A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E78" authorId="1" shapeId="0" xr:uid="{00000000-0006-0000-0500-00000B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F78" authorId="1" shapeId="0" xr:uid="{00000000-0006-0000-0500-00000C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I78" authorId="1" shapeId="0" xr:uid="{00000000-0006-0000-0500-00000D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L78" authorId="1" shapeId="0" xr:uid="{00000000-0006-0000-0500-00000E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M78" authorId="1" shapeId="0" xr:uid="{00000000-0006-0000-0500-00000F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D78" authorId="1" shapeId="0" xr:uid="{00000000-0006-0000-0500-000010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G78" authorId="1" shapeId="0" xr:uid="{00000000-0006-0000-0500-000011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J78" authorId="1" shapeId="0" xr:uid="{00000000-0006-0000-0500-000012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M78" authorId="1" shapeId="0" xr:uid="{00000000-0006-0000-0500-000013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E84" authorId="1" shapeId="0" xr:uid="{00000000-0006-0000-0500-000014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F84" authorId="1" shapeId="0" xr:uid="{00000000-0006-0000-0500-000015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I84" authorId="1" shapeId="0" xr:uid="{00000000-0006-0000-0500-000016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L84" authorId="1" shapeId="0" xr:uid="{00000000-0006-0000-0500-000017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M84" authorId="1" shapeId="0" xr:uid="{00000000-0006-0000-0500-000018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D84" authorId="1" shapeId="0" xr:uid="{00000000-0006-0000-0500-000019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G84" authorId="1" shapeId="0" xr:uid="{00000000-0006-0000-0500-00001A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J84" authorId="1" shapeId="0" xr:uid="{00000000-0006-0000-0500-00001B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M84" authorId="1" shapeId="0" xr:uid="{00000000-0006-0000-0500-00001C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M93" authorId="1" shapeId="0" xr:uid="{00000000-0006-0000-0500-00001D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להערכה  בלבד עם אי וודאות לא ידועה</t>
        </r>
      </text>
    </comment>
    <comment ref="Y93" authorId="1" shapeId="0" xr:uid="{00000000-0006-0000-0500-00001E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להערכה  בלבד עם אי וודאות לא ידועה</t>
        </r>
      </text>
    </comment>
    <comment ref="E94" authorId="1" shapeId="0" xr:uid="{00000000-0006-0000-0500-00001F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F94" authorId="1" shapeId="0" xr:uid="{00000000-0006-0000-0500-000020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I94" authorId="1" shapeId="0" xr:uid="{00000000-0006-0000-0500-000021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L94" authorId="1" shapeId="0" xr:uid="{00000000-0006-0000-0500-000022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M94" authorId="1" shapeId="0" xr:uid="{00000000-0006-0000-0500-000023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D94" authorId="1" shapeId="0" xr:uid="{00000000-0006-0000-0500-000024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G94" authorId="1" shapeId="0" xr:uid="{00000000-0006-0000-0500-000025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J94" authorId="1" shapeId="0" xr:uid="{00000000-0006-0000-0500-000026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M94" authorId="1" shapeId="0" xr:uid="{00000000-0006-0000-0500-000027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E98" authorId="1" shapeId="0" xr:uid="{00000000-0006-0000-0500-000028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F98" authorId="1" shapeId="0" xr:uid="{00000000-0006-0000-0500-000029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I98" authorId="1" shapeId="0" xr:uid="{00000000-0006-0000-0500-00002A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L98" authorId="1" shapeId="0" xr:uid="{00000000-0006-0000-0500-00002B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M98" authorId="1" shapeId="0" xr:uid="{00000000-0006-0000-0500-00002C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D98" authorId="1" shapeId="0" xr:uid="{00000000-0006-0000-0500-00002D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G98" authorId="1" shapeId="0" xr:uid="{00000000-0006-0000-0500-00002E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J98" authorId="1" shapeId="0" xr:uid="{00000000-0006-0000-0500-00002F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BM98" authorId="1" shapeId="0" xr:uid="{00000000-0006-0000-0500-000030000000}">
      <text>
        <r>
          <rPr>
            <b/>
            <sz val="8"/>
            <color indexed="81"/>
            <rFont val="Tahoma"/>
            <family val="2"/>
          </rPr>
          <t>Cohen Keren:</t>
        </r>
        <r>
          <rPr>
            <sz val="8"/>
            <color indexed="81"/>
            <rFont val="Tahoma"/>
            <family val="2"/>
          </rPr>
          <t xml:space="preserve">
במיהול 1:10</t>
        </r>
      </text>
    </comment>
    <comment ref="AF127" authorId="2" shapeId="0" xr:uid="{00000000-0006-0000-0500-000031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להערכה בלבד. QC חורג</t>
        </r>
      </text>
    </comment>
    <comment ref="X179" authorId="0" shapeId="0" xr:uid="{00000000-0006-0000-0500-000032000000}">
      <text>
        <r>
          <rPr>
            <b/>
            <sz val="8"/>
            <color indexed="81"/>
            <rFont val="Tahoma"/>
            <family val="2"/>
          </rPr>
          <t>היה כתוב 1.76
תוקן ל2&gt;
בתאריך 14.09.2014
גיא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sharona henig</author>
    <author>Bino Tamar</author>
    <author>Pankratov Irena</author>
    <author>Henig Sharona</author>
    <author>tamarb</author>
  </authors>
  <commentList>
    <comment ref="R3" authorId="0" shapeId="0" xr:uid="{00000000-0006-0000-0600-000001000000}">
      <text>
        <r>
          <rPr>
            <sz val="8"/>
            <color indexed="81"/>
            <rFont val="Tahoma"/>
            <family val="2"/>
          </rPr>
          <t>בקרים לא יצאו תקינים
ולכן לא נמסרה תוצאה מדויקת</t>
        </r>
      </text>
    </comment>
    <comment ref="F7" authorId="1" shapeId="0" xr:uid="{00000000-0006-0000-0600-000002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12" authorId="1" shapeId="0" xr:uid="{00000000-0006-0000-0600-000003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14" authorId="1" shapeId="0" xr:uid="{00000000-0006-0000-0600-000004000000}">
      <text>
        <r>
          <rPr>
            <sz val="8"/>
            <color indexed="81"/>
            <rFont val="Tahoma"/>
            <family val="2"/>
          </rPr>
          <t xml:space="preserve">לא ניתן לכמת , פיקים לא ספציפים ממסכים 
</t>
        </r>
      </text>
    </comment>
    <comment ref="F20" authorId="1" shapeId="0" xr:uid="{00000000-0006-0000-0600-000005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E25" authorId="1" shapeId="0" xr:uid="{00000000-0006-0000-0600-000006000000}">
      <text>
        <r>
          <rPr>
            <sz val="8"/>
            <color indexed="81"/>
            <rFont val="Tahoma"/>
            <family val="2"/>
          </rPr>
          <t xml:space="preserve">תוצאה זהה התקבלה לאחר הרצה נוספת
</t>
        </r>
      </text>
    </comment>
    <comment ref="F25" authorId="1" shapeId="0" xr:uid="{00000000-0006-0000-0600-000007000000}">
      <text>
        <r>
          <rPr>
            <sz val="8"/>
            <color indexed="81"/>
            <rFont val="Tahoma"/>
            <family val="2"/>
          </rPr>
          <t xml:space="preserve">תוצאה זהה התקבלה לאחר הרצה נוספת
</t>
        </r>
      </text>
    </comment>
    <comment ref="R30" authorId="2" shapeId="0" xr:uid="{00000000-0006-0000-0600-000008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I53" authorId="0" shapeId="0" xr:uid="{00000000-0006-0000-0600-000009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273 in icp-oes</t>
        </r>
      </text>
    </comment>
    <comment ref="P53" authorId="0" shapeId="0" xr:uid="{00000000-0006-0000-0600-00000A000000}">
      <text>
        <r>
          <rPr>
            <b/>
            <sz val="8"/>
            <color indexed="81"/>
            <rFont val="Tahoma"/>
            <family val="2"/>
          </rPr>
          <t>sharona henig:
77.5 in icp-oes</t>
        </r>
      </text>
    </comment>
    <comment ref="U53" authorId="0" shapeId="0" xr:uid="{00000000-0006-0000-0600-00000B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icp oes</t>
        </r>
      </text>
    </comment>
    <comment ref="I75" authorId="0" shapeId="0" xr:uid="{00000000-0006-0000-0600-00000C000000}">
      <text>
        <r>
          <rPr>
            <b/>
            <sz val="8"/>
            <color indexed="81"/>
            <rFont val="Tahoma"/>
            <family val="2"/>
          </rPr>
          <t>sharona henig: 292 in icp-oes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75" authorId="0" shapeId="0" xr:uid="{00000000-0006-0000-0600-00000D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116.7 in icp-oes</t>
        </r>
      </text>
    </comment>
    <comment ref="U75" authorId="0" shapeId="0" xr:uid="{00000000-0006-0000-0600-00000E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icp -oes</t>
        </r>
      </text>
    </comment>
    <comment ref="M81" authorId="0" shapeId="0" xr:uid="{00000000-0006-0000-0600-00000F000000}">
      <text>
        <r>
          <rPr>
            <sz val="8"/>
            <color indexed="81"/>
            <rFont val="Tahoma"/>
            <family val="2"/>
          </rPr>
          <t xml:space="preserve">הוחלף מ- 263.7 ב- 3.6.12
</t>
        </r>
      </text>
    </comment>
    <comment ref="R102" authorId="2" shapeId="0" xr:uid="{00000000-0006-0000-0600-000010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E106" authorId="0" shapeId="0" xr:uid="{00000000-0006-0000-0600-000011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הוכן מחדש והורץ ב- 18.3.2014. 
התוצאה שהתקבלה 
35152</t>
        </r>
      </text>
    </comment>
    <comment ref="R108" authorId="2" shapeId="0" xr:uid="{00000000-0006-0000-0600-000012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E112" authorId="0" shapeId="0" xr:uid="{00000000-0006-0000-0600-000013000000}">
      <text>
        <r>
          <rPr>
            <b/>
            <sz val="8"/>
            <color indexed="81"/>
            <rFont val="Tahoma"/>
            <family val="2"/>
          </rPr>
          <t>sharona henig:</t>
        </r>
        <r>
          <rPr>
            <sz val="8"/>
            <color indexed="81"/>
            <rFont val="Tahoma"/>
            <family val="2"/>
          </rPr>
          <t xml:space="preserve">
הוכן מחדש והורץ ב- 18.3.2014. 
התוצאה שהתקבלה 
220.8 </t>
        </r>
      </text>
    </comment>
    <comment ref="R114" authorId="2" shapeId="0" xr:uid="{00000000-0006-0000-0600-000014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120" authorId="2" shapeId="0" xr:uid="{00000000-0006-0000-0600-000015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124" authorId="2" shapeId="0" xr:uid="{00000000-0006-0000-0600-000016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128" authorId="2" shapeId="0" xr:uid="{00000000-0006-0000-0600-000017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F134" authorId="1" shapeId="0" xr:uid="{00000000-0006-0000-0600-000018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135" authorId="1" shapeId="0" xr:uid="{00000000-0006-0000-0600-000019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R136" authorId="0" shapeId="0" xr:uid="{00000000-0006-0000-0600-00001A000000}">
      <text>
        <r>
          <rPr>
            <b/>
            <sz val="8"/>
            <color indexed="81"/>
            <rFont val="Tahoma"/>
            <family val="2"/>
          </rPr>
          <t>בקרים לא יצאו תקינים
ולכן לא נמסרה תוצאה מדויקת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40" authorId="0" shapeId="0" xr:uid="{00000000-0006-0000-0600-00001B000000}">
      <text>
        <r>
          <rPr>
            <b/>
            <sz val="8"/>
            <color indexed="81"/>
            <rFont val="Tahoma"/>
            <family val="2"/>
          </rPr>
          <t>150.0381 הערכה בלבד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41" authorId="2" shapeId="0" xr:uid="{00000000-0006-0000-0600-00001C000000}">
      <text>
        <r>
          <rPr>
            <b/>
            <sz val="8"/>
            <color indexed="81"/>
            <rFont val="Tahoma"/>
            <family val="2"/>
          </rPr>
          <t>להערכה בלבד 1.8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42" authorId="2" shapeId="0" xr:uid="{00000000-0006-0000-0600-00001D000000}">
      <text>
        <r>
          <rPr>
            <b/>
            <sz val="8"/>
            <color indexed="81"/>
            <rFont val="Tahoma"/>
            <family val="2"/>
          </rPr>
          <t>להערכה בלבד 
3.2 ppb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43" authorId="3" shapeId="0" xr:uid="{00000000-0006-0000-0600-00001E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להערכה בלבד 2.3 מקגל</t>
        </r>
      </text>
    </comment>
    <comment ref="E149" authorId="2" shapeId="0" xr:uid="{00000000-0006-0000-0600-00001F000000}">
      <text>
        <r>
          <rPr>
            <b/>
            <sz val="8"/>
            <color indexed="81"/>
            <rFont val="Tahoma"/>
            <family val="2"/>
          </rPr>
          <t>להערכה בלבד 1.8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50" authorId="2" shapeId="0" xr:uid="{00000000-0006-0000-0600-000020000000}">
      <text>
        <r>
          <rPr>
            <b/>
            <sz val="8"/>
            <color indexed="81"/>
            <rFont val="Tahoma"/>
            <family val="2"/>
          </rPr>
          <t>להערכה בלבד 1.7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162" authorId="2" shapeId="0" xr:uid="{00000000-0006-0000-0600-000021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167" authorId="2" shapeId="0" xr:uid="{00000000-0006-0000-0600-000022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172" authorId="2" shapeId="0" xr:uid="{00000000-0006-0000-0600-000023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F175" authorId="1" shapeId="0" xr:uid="{00000000-0006-0000-0600-000024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ממסכים,לא ניתן לקבוע ריכוז כלורט</t>
        </r>
      </text>
    </comment>
    <comment ref="R179" authorId="2" shapeId="0" xr:uid="{00000000-0006-0000-0600-000025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182" authorId="2" shapeId="0" xr:uid="{00000000-0006-0000-0600-000026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192" authorId="2" shapeId="0" xr:uid="{00000000-0006-0000-0600-000027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T192" authorId="2" shapeId="0" xr:uid="{00000000-0006-0000-0600-000028000000}">
      <text>
        <r>
          <rPr>
            <b/>
            <sz val="8"/>
            <color indexed="81"/>
            <rFont val="Tahoma"/>
            <family val="2"/>
          </rPr>
          <t xml:space="preserve">RSD גבוה
</t>
        </r>
      </text>
    </comment>
    <comment ref="F197" authorId="4" shapeId="0" xr:uid="{00000000-0006-0000-0600-000029000000}">
      <text>
        <r>
          <rPr>
            <sz val="8"/>
            <color indexed="81"/>
            <rFont val="Tahoma"/>
            <family val="2"/>
          </rPr>
          <t xml:space="preserve">להערכה בלבד
</t>
        </r>
      </text>
    </comment>
    <comment ref="R199" authorId="2" shapeId="0" xr:uid="{00000000-0006-0000-0600-00002A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E204" authorId="0" shapeId="0" xr:uid="{00000000-0006-0000-0600-00002B000000}">
      <text>
        <r>
          <rPr>
            <b/>
            <sz val="8"/>
            <color indexed="81"/>
            <rFont val="Tahoma"/>
            <family val="2"/>
          </rPr>
          <t>3.6ppb להערכה בלבד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204" authorId="0" shapeId="0" xr:uid="{00000000-0006-0000-0600-00002C000000}">
      <text>
        <r>
          <rPr>
            <b/>
            <sz val="8"/>
            <color indexed="81"/>
            <rFont val="Tahoma"/>
            <family val="2"/>
          </rPr>
          <t>במהול 1/10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04" authorId="2" shapeId="0" xr:uid="{00000000-0006-0000-0600-00002D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E205" authorId="2" shapeId="0" xr:uid="{00000000-0006-0000-0600-00002E000000}">
      <text>
        <r>
          <rPr>
            <b/>
            <sz val="8"/>
            <color indexed="81"/>
            <rFont val="Tahoma"/>
            <family val="2"/>
          </rPr>
          <t>להערכה בלבד 
3.2 ppb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06" authorId="0" shapeId="0" xr:uid="{00000000-0006-0000-0600-00002F000000}">
      <text>
        <r>
          <rPr>
            <b/>
            <sz val="8"/>
            <color indexed="81"/>
            <rFont val="Tahoma"/>
            <family val="2"/>
          </rPr>
          <t>3.3ppb להערכה בלבד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09" authorId="0" shapeId="0" xr:uid="{00000000-0006-0000-0600-000030000000}">
      <text>
        <r>
          <rPr>
            <b/>
            <sz val="8"/>
            <color indexed="81"/>
            <rFont val="Tahoma"/>
            <family val="2"/>
          </rPr>
          <t>בקרים לא יצאו תקינים
ולכן לא נמסרה תוצאה מדויקת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12" authorId="2" shapeId="0" xr:uid="{00000000-0006-0000-0600-000031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U216" authorId="0" shapeId="0" xr:uid="{00000000-0006-0000-0600-000032000000}">
      <text>
        <r>
          <rPr>
            <b/>
            <sz val="8"/>
            <color indexed="81"/>
            <rFont val="Tahoma"/>
            <family val="2"/>
          </rPr>
          <t>127.0865- הערכה בלבד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217" authorId="2" shapeId="0" xr:uid="{00000000-0006-0000-0600-000033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221" authorId="2" shapeId="0" xr:uid="{00000000-0006-0000-0600-000034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M224" authorId="0" shapeId="0" xr:uid="{00000000-0006-0000-0600-000035000000}">
      <text>
        <r>
          <rPr>
            <sz val="8"/>
            <color indexed="81"/>
            <rFont val="Tahoma"/>
            <family val="2"/>
          </rPr>
          <t xml:space="preserve">התוצאה נלקחה ממכשיר ה- ICP-OES מכיוון שב- MS היא חורגת מהעקומה.
</t>
        </r>
      </text>
    </comment>
    <comment ref="R225" authorId="2" shapeId="0" xr:uid="{00000000-0006-0000-0600-000036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230" authorId="2" shapeId="0" xr:uid="{00000000-0006-0000-0600-000037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R236" authorId="2" shapeId="0" xr:uid="{00000000-0006-0000-0600-000038000000}">
      <text>
        <r>
          <rPr>
            <sz val="8"/>
            <color indexed="81"/>
            <rFont val="Tahoma"/>
            <family val="2"/>
          </rPr>
          <t xml:space="preserve">המכשיר לא מספיק רגיש. לא רואים מתחת ל 50 מקגל
</t>
        </r>
      </text>
    </comment>
    <comment ref="E243" authorId="2" shapeId="0" xr:uid="{00000000-0006-0000-0600-000039000000}">
      <text>
        <r>
          <rPr>
            <b/>
            <sz val="8"/>
            <color indexed="81"/>
            <rFont val="Tahoma"/>
            <family val="2"/>
          </rPr>
          <t>להערכה בלבד2.6 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44" authorId="2" shapeId="0" xr:uid="{00000000-0006-0000-0600-00003A000000}">
      <text>
        <r>
          <rPr>
            <b/>
            <sz val="8"/>
            <color indexed="81"/>
            <rFont val="Tahoma"/>
            <family val="2"/>
          </rPr>
          <t>להערכה בלבד 2.9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45" authorId="2" shapeId="0" xr:uid="{00000000-0006-0000-0600-00003B000000}">
      <text>
        <r>
          <rPr>
            <b/>
            <sz val="8"/>
            <color indexed="81"/>
            <rFont val="Tahoma"/>
            <family val="2"/>
          </rPr>
          <t>להערכה בלבד 
3.2 ppb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46" authorId="3" shapeId="0" xr:uid="{00000000-0006-0000-0600-00003C000000}">
      <text>
        <r>
          <rPr>
            <sz val="8"/>
            <color indexed="81"/>
            <rFont val="Tahoma"/>
            <family val="2"/>
          </rPr>
          <t xml:space="preserve">
להערכה בלבד 2.56 מקג"ל</t>
        </r>
      </text>
    </comment>
    <comment ref="E250" authorId="3" shapeId="0" xr:uid="{00000000-0006-0000-0600-00003D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להערכה בלבד 2.36 מקג"ל</t>
        </r>
      </text>
    </comment>
    <comment ref="F252" authorId="1" shapeId="0" xr:uid="{00000000-0006-0000-0600-00003E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F253" authorId="1" shapeId="0" xr:uid="{00000000-0006-0000-0600-00003F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E255" authorId="3" shapeId="0" xr:uid="{00000000-0006-0000-0600-000040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להערכה בלבד 0.7 מקגל</t>
        </r>
      </text>
    </comment>
    <comment ref="F255" authorId="1" shapeId="0" xr:uid="{00000000-0006-0000-0600-000041000000}">
      <text>
        <r>
          <rPr>
            <b/>
            <sz val="8"/>
            <color indexed="81"/>
            <rFont val="Tahoma"/>
            <family val="2"/>
          </rPr>
          <t>Bino Tamar:</t>
        </r>
        <r>
          <rPr>
            <sz val="8"/>
            <color indexed="81"/>
            <rFont val="Tahoma"/>
            <family val="2"/>
          </rPr>
          <t xml:space="preserve">
פיקים ממסכים לא ניתן לקבוע רכוז כלורט</t>
        </r>
      </text>
    </comment>
    <comment ref="E256" authorId="3" shapeId="0" xr:uid="{00000000-0006-0000-0600-000042000000}">
      <text>
        <r>
          <rPr>
            <sz val="8"/>
            <color indexed="81"/>
            <rFont val="Tahoma"/>
            <family val="2"/>
          </rPr>
          <t xml:space="preserve">
להערכה בלבד 2.8ppb</t>
        </r>
      </text>
    </comment>
    <comment ref="E258" authorId="2" shapeId="0" xr:uid="{00000000-0006-0000-0600-000043000000}">
      <text>
        <r>
          <rPr>
            <b/>
            <sz val="8"/>
            <color indexed="81"/>
            <rFont val="Tahoma"/>
            <family val="2"/>
          </rPr>
          <t>להערכה בלבד 1.4 מקג"ל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59" authorId="2" shapeId="0" xr:uid="{00000000-0006-0000-0600-000044000000}">
      <text>
        <r>
          <rPr>
            <b/>
            <sz val="8"/>
            <color indexed="81"/>
            <rFont val="Tahoma"/>
            <family val="2"/>
          </rPr>
          <t>להערכה בלבד 
3. ppb 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260" authorId="3" shapeId="0" xr:uid="{00000000-0006-0000-0600-000045000000}">
      <text>
        <r>
          <rPr>
            <b/>
            <sz val="8"/>
            <color indexed="81"/>
            <rFont val="Tahoma"/>
            <family val="2"/>
          </rPr>
          <t>Henig Sharona:</t>
        </r>
        <r>
          <rPr>
            <sz val="8"/>
            <color indexed="81"/>
            <rFont val="Tahoma"/>
            <family val="2"/>
          </rPr>
          <t xml:space="preserve">
להערכה בלבד 0.96 מקג"ל</t>
        </r>
      </text>
    </comment>
    <comment ref="E261" authorId="1" shapeId="0" xr:uid="{00000000-0006-0000-0600-000046000000}">
      <text>
        <r>
          <rPr>
            <sz val="8"/>
            <color indexed="81"/>
            <rFont val="Tahoma"/>
            <family val="2"/>
          </rPr>
          <t xml:space="preserve">להערכה בלבד
1.5ppb
</t>
        </r>
      </text>
    </comment>
    <comment ref="E263" authorId="3" shapeId="0" xr:uid="{00000000-0006-0000-0600-000047000000}">
      <text>
        <r>
          <rPr>
            <sz val="8"/>
            <color indexed="81"/>
            <rFont val="Tahoma"/>
            <family val="2"/>
          </rPr>
          <t xml:space="preserve">
להערכה בלבד 1.3ppb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Sharonsa</author>
    <author>Pankratov Irena</author>
    <author>Gasser Guy</author>
  </authors>
  <commentList>
    <comment ref="E3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Sharonsa:</t>
        </r>
        <r>
          <rPr>
            <sz val="8"/>
            <color indexed="81"/>
            <rFont val="Tahoma"/>
            <family val="2"/>
          </rPr>
          <t xml:space="preserve">
יתכן כי יש חפיפה עם TNX, תוצר פירוק של RDX</t>
        </r>
      </text>
    </comment>
    <comment ref="E144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Sharonsa:</t>
        </r>
        <r>
          <rPr>
            <sz val="8"/>
            <color indexed="81"/>
            <rFont val="Tahoma"/>
            <family val="2"/>
          </rPr>
          <t xml:space="preserve">
יתכן ומדובר ב- TNX, תוצר פירוק של RDX. יש חפיפה בזמן היציאה מהקולונה</t>
        </r>
      </text>
    </comment>
    <comment ref="F156" authorId="1" shapeId="0" xr:uid="{00000000-0006-0000-0800-000003000000}">
      <text>
        <r>
          <rPr>
            <b/>
            <sz val="8"/>
            <color indexed="81"/>
            <rFont val="Tahoma"/>
            <family val="2"/>
          </rPr>
          <t>לערכה בלבד</t>
        </r>
        <r>
          <rPr>
            <sz val="8"/>
            <color indexed="81"/>
            <rFont val="Tahoma"/>
            <family val="2"/>
          </rPr>
          <t xml:space="preserve">
1354
</t>
        </r>
      </text>
    </comment>
    <comment ref="F158" authorId="2" shapeId="0" xr:uid="{00000000-0006-0000-0800-000004000000}">
      <text>
        <r>
          <rPr>
            <b/>
            <sz val="8"/>
            <color indexed="81"/>
            <rFont val="Tahoma"/>
            <family val="2"/>
          </rPr>
          <t>Gasser Guy:</t>
        </r>
        <r>
          <rPr>
            <sz val="8"/>
            <color indexed="81"/>
            <rFont val="Tahoma"/>
            <family val="2"/>
          </rPr>
          <t xml:space="preserve">
3200</t>
        </r>
      </text>
    </comment>
    <comment ref="E169" authorId="0" shapeId="0" xr:uid="{00000000-0006-0000-0800-000005000000}">
      <text>
        <r>
          <rPr>
            <b/>
            <sz val="8"/>
            <color indexed="81"/>
            <rFont val="Tahoma"/>
            <family val="2"/>
          </rPr>
          <t>Sharonsa:</t>
        </r>
        <r>
          <rPr>
            <sz val="8"/>
            <color indexed="81"/>
            <rFont val="Tahoma"/>
            <family val="2"/>
          </rPr>
          <t xml:space="preserve">
יתכן ומדובר ב- TNX, תוצר פירוק של RDX. יש חפיפה בזמן היציאה מהקולונה</t>
        </r>
      </text>
    </comment>
  </commentList>
</comments>
</file>

<file path=xl/sharedStrings.xml><?xml version="1.0" encoding="utf-8"?>
<sst xmlns="http://schemas.openxmlformats.org/spreadsheetml/2006/main" count="34600" uniqueCount="332">
  <si>
    <t>Sampling date</t>
  </si>
  <si>
    <t>Name</t>
  </si>
  <si>
    <t>* As</t>
  </si>
  <si>
    <t>* B</t>
  </si>
  <si>
    <t xml:space="preserve"> * Ba</t>
  </si>
  <si>
    <t xml:space="preserve"> * Be</t>
  </si>
  <si>
    <t>* Cd</t>
  </si>
  <si>
    <t>* Co</t>
  </si>
  <si>
    <t>* Cr</t>
  </si>
  <si>
    <t>* Cu</t>
  </si>
  <si>
    <t>* Fe</t>
  </si>
  <si>
    <t>* Mn</t>
  </si>
  <si>
    <t>* Ni</t>
  </si>
  <si>
    <t>* Pb</t>
  </si>
  <si>
    <t>* Se</t>
  </si>
  <si>
    <t>* Zn</t>
  </si>
  <si>
    <t>* Sr</t>
  </si>
  <si>
    <t>CN-</t>
  </si>
  <si>
    <t>mg Na/L</t>
  </si>
  <si>
    <t xml:space="preserve">mg K/L </t>
  </si>
  <si>
    <t xml:space="preserve">mg Mg/L </t>
  </si>
  <si>
    <t xml:space="preserve">mg Ca/L </t>
  </si>
  <si>
    <t xml:space="preserve">mg Cl/L </t>
  </si>
  <si>
    <t xml:space="preserve">mg Br/L </t>
  </si>
  <si>
    <t xml:space="preserve"> B [mg/L] </t>
  </si>
  <si>
    <t>PO4-</t>
  </si>
  <si>
    <t>F-</t>
  </si>
  <si>
    <t>TOC</t>
  </si>
  <si>
    <t>TN</t>
  </si>
  <si>
    <t xml:space="preserve">Benzene </t>
  </si>
  <si>
    <t>Bromo benzene</t>
  </si>
  <si>
    <t>Bromo chloro methane</t>
  </si>
  <si>
    <t>Bromo dichloromethane</t>
  </si>
  <si>
    <t>Bromo methane</t>
  </si>
  <si>
    <t>Carbon tetrachloride</t>
  </si>
  <si>
    <t>1,2- dichloro ethene (cis)</t>
  </si>
  <si>
    <t>Chloro ethane</t>
  </si>
  <si>
    <t>Chloroform</t>
  </si>
  <si>
    <t>Chloro methane</t>
  </si>
  <si>
    <t>2-Chlorotoluene</t>
  </si>
  <si>
    <t>4-Chlorotoluene</t>
  </si>
  <si>
    <t>1,2-Dibromo ethane  (EDB)</t>
  </si>
  <si>
    <t>1,2-Dibromo 3-chloropropane  (DBCP)</t>
  </si>
  <si>
    <t>Dibromomethane</t>
  </si>
  <si>
    <t xml:space="preserve">Dibromochloro methane  </t>
  </si>
  <si>
    <t>1,3-Dichloro benzene</t>
  </si>
  <si>
    <t>Dichlorodifluoro methane</t>
  </si>
  <si>
    <t xml:space="preserve">1,2-Dichloro ethane </t>
  </si>
  <si>
    <t>1,1-Dichloroethane</t>
  </si>
  <si>
    <t xml:space="preserve">1,1-dichloro ethene </t>
  </si>
  <si>
    <t>1,1-Dichloro propene</t>
  </si>
  <si>
    <t>1,2-Dichloro propane</t>
  </si>
  <si>
    <t>1,3-Dichloropropane</t>
  </si>
  <si>
    <t>2,2-Dichloro propane</t>
  </si>
  <si>
    <t>1,3-Dichloropropene (cis)</t>
  </si>
  <si>
    <t>1,3-Dichloropropene (trans)</t>
  </si>
  <si>
    <t>Ethyl benzene</t>
  </si>
  <si>
    <t>Hexachloro butadiene</t>
  </si>
  <si>
    <t>Isopropyl benzene</t>
  </si>
  <si>
    <t xml:space="preserve">Chloro benzene </t>
  </si>
  <si>
    <t>1,2-Dichlorobenzene</t>
  </si>
  <si>
    <t>Methylene chloride</t>
  </si>
  <si>
    <t>MTBE</t>
  </si>
  <si>
    <t>Naphthalene</t>
  </si>
  <si>
    <t>n-Butyl benzene</t>
  </si>
  <si>
    <t>n-Propyl benzene</t>
  </si>
  <si>
    <t>o-Xylene</t>
  </si>
  <si>
    <t>1,4-Dichloro benzene</t>
  </si>
  <si>
    <t>p-isopropyl toluene</t>
  </si>
  <si>
    <t>p/m-Xylene</t>
  </si>
  <si>
    <t>sec-Butylbenzene</t>
  </si>
  <si>
    <t>Styrene</t>
  </si>
  <si>
    <t>Tert-Butylbenzene</t>
  </si>
  <si>
    <t>1,1,1-Trichloro ethane</t>
  </si>
  <si>
    <t>Trichloroethylene       TCE</t>
  </si>
  <si>
    <t>Trichlorofluoro methane</t>
  </si>
  <si>
    <t>1,2- Dichloro ethene (trans)</t>
  </si>
  <si>
    <t>1,1,1,2-Tetrachloroethane</t>
  </si>
  <si>
    <t>1,1,2,2,-Tetrachloroethane</t>
  </si>
  <si>
    <t>Tetra chloro ethylene</t>
  </si>
  <si>
    <t>Toluene</t>
  </si>
  <si>
    <t>1,2,3 trichloro benzene</t>
  </si>
  <si>
    <t>1,2,4 trichloro benzene</t>
  </si>
  <si>
    <t>1,2,4 trimethyl benzene</t>
  </si>
  <si>
    <t>Tribromomethane (bromoform)</t>
  </si>
  <si>
    <t>1,1,2-Trichloroethane</t>
  </si>
  <si>
    <t>1,3,5 trimethyl benzene</t>
  </si>
  <si>
    <t>1,2,3-Trichloropropane</t>
  </si>
  <si>
    <t>Vinyl Chloride</t>
  </si>
  <si>
    <t>Xylene</t>
  </si>
  <si>
    <t xml:space="preserve">HMX </t>
  </si>
  <si>
    <t xml:space="preserve">RDX </t>
  </si>
  <si>
    <t xml:space="preserve">2,4,6-TNT </t>
  </si>
  <si>
    <t xml:space="preserve">4-Am-DNT </t>
  </si>
  <si>
    <t xml:space="preserve">2-Am-DNT </t>
  </si>
  <si>
    <t xml:space="preserve">*         2,4-DNT </t>
  </si>
  <si>
    <t xml:space="preserve">*        2,6-DNT </t>
  </si>
  <si>
    <t xml:space="preserve">* PETN </t>
  </si>
  <si>
    <t>*       NQ</t>
  </si>
  <si>
    <t>*       1,3,5 TNB</t>
  </si>
  <si>
    <t>tnx</t>
  </si>
  <si>
    <t>mnx</t>
  </si>
  <si>
    <t>dnx</t>
  </si>
  <si>
    <t>tnb</t>
  </si>
  <si>
    <t>BHC(à+beta+gama+delta) (lindane)</t>
  </si>
  <si>
    <t>simazine</t>
  </si>
  <si>
    <t>Atrazine</t>
  </si>
  <si>
    <t>Alachlor</t>
  </si>
  <si>
    <t>Heptachlor</t>
  </si>
  <si>
    <t>heptachlor epoxide (Isomer B)</t>
  </si>
  <si>
    <t>endrin_aldeyde</t>
  </si>
  <si>
    <t>dieldrin</t>
  </si>
  <si>
    <t>aldrin</t>
  </si>
  <si>
    <t>Alfa chlordane+Trans-Chlordane</t>
  </si>
  <si>
    <t>trance- Nonachlor</t>
  </si>
  <si>
    <t>a-endosulfan</t>
  </si>
  <si>
    <t>b-endosulfan</t>
  </si>
  <si>
    <t>4,4'-DDD</t>
  </si>
  <si>
    <t>4,4'-DDE</t>
  </si>
  <si>
    <t>4,4'-DDT</t>
  </si>
  <si>
    <t>Methoxychlor</t>
  </si>
  <si>
    <t>diazinon</t>
  </si>
  <si>
    <t>metolachlor</t>
  </si>
  <si>
    <t>Chlorpyrifos</t>
  </si>
  <si>
    <t>trifluraline</t>
  </si>
  <si>
    <t>Benzo(a)pyrene</t>
  </si>
  <si>
    <t>Yahin Agr</t>
  </si>
  <si>
    <t>ND</t>
  </si>
  <si>
    <t>&lt; 1</t>
  </si>
  <si>
    <t>TA Zahala</t>
  </si>
  <si>
    <t>&lt;200</t>
  </si>
  <si>
    <t>nd</t>
  </si>
  <si>
    <t>RS F</t>
  </si>
  <si>
    <t>&lt;1</t>
  </si>
  <si>
    <t>&gt;100</t>
  </si>
  <si>
    <t>TA N 6a</t>
  </si>
  <si>
    <t>&lt;2.5</t>
  </si>
  <si>
    <t>cas:85-98-3</t>
  </si>
  <si>
    <t>S9</t>
  </si>
  <si>
    <t>&lt; 2.5</t>
  </si>
  <si>
    <t>&lt;10</t>
  </si>
  <si>
    <t>Acetone</t>
  </si>
  <si>
    <t>Bromacil,cas:19406-51-0, cas:6190-65-4</t>
  </si>
  <si>
    <t>T 12A</t>
  </si>
  <si>
    <t>S4</t>
  </si>
  <si>
    <t>Green Village E</t>
  </si>
  <si>
    <t>T111</t>
  </si>
  <si>
    <t>לא ניתן לעשות מיצוי עכור</t>
  </si>
  <si>
    <t>&lt; 0.25</t>
  </si>
  <si>
    <t>T112</t>
  </si>
  <si>
    <t>&lt;5</t>
  </si>
  <si>
    <t>Methylene diphenyl diisocyanate</t>
  </si>
  <si>
    <t>RS G</t>
  </si>
  <si>
    <t>&lt;0.1</t>
  </si>
  <si>
    <t>&lt;2</t>
  </si>
  <si>
    <t>&lt;50</t>
  </si>
  <si>
    <t>&lt;0.5</t>
  </si>
  <si>
    <t>&lt;400</t>
  </si>
  <si>
    <t>S2</t>
  </si>
  <si>
    <t>&lt;6</t>
  </si>
  <si>
    <t>T108</t>
  </si>
  <si>
    <t>&lt;25</t>
  </si>
  <si>
    <t>cas:6190-65-4</t>
  </si>
  <si>
    <t>T109</t>
  </si>
  <si>
    <t>cas:6190-65-4,cas:139-40-2</t>
  </si>
  <si>
    <t>TAAS Netzach</t>
  </si>
  <si>
    <t>&lt;100</t>
  </si>
  <si>
    <t>&lt; 0.01</t>
  </si>
  <si>
    <t>נראו שאריות xylenes</t>
  </si>
  <si>
    <t>na</t>
  </si>
  <si>
    <t>&lt;LOQ</t>
  </si>
  <si>
    <t>cas:6190-65-4 מטבוליט אטרזין</t>
  </si>
  <si>
    <t>cas:19406-51-0</t>
  </si>
  <si>
    <t>Malbin5</t>
  </si>
  <si>
    <t>cas:102-36-3 97%</t>
  </si>
  <si>
    <t>S1</t>
  </si>
  <si>
    <t>Freon 113 (~מגל בודדים)</t>
  </si>
  <si>
    <t>T9</t>
  </si>
  <si>
    <t>לא נבדק</t>
  </si>
  <si>
    <t>&lt;0.005</t>
  </si>
  <si>
    <t>&lt;0.25</t>
  </si>
  <si>
    <t xml:space="preserve">&lt;6 </t>
  </si>
  <si>
    <t>T10</t>
  </si>
  <si>
    <t>&lt; 4</t>
  </si>
  <si>
    <t>T101</t>
  </si>
  <si>
    <t>פחות מ- 1ppb' , אך לא ניתן למסור תוצאות מכיוון שה- QC לא עבר</t>
  </si>
  <si>
    <t>T10H</t>
  </si>
  <si>
    <t>T10C</t>
  </si>
  <si>
    <t>T9N</t>
  </si>
  <si>
    <t>T10D</t>
  </si>
  <si>
    <t>T10A1</t>
  </si>
  <si>
    <t>Prometryne, Methylene diphenyl diisocyanate, 2-Amino-4,6-dinitrotoluene, cas:19406-51-0, Bromacil, cas:6190-65-4,  Propazin</t>
  </si>
  <si>
    <t>Malbin1</t>
  </si>
  <si>
    <t>&lt; 0.1</t>
  </si>
  <si>
    <t xml:space="preserve"> cas:6190-65-4 מטבוליט אטרזין</t>
  </si>
  <si>
    <t>Malbin2</t>
  </si>
  <si>
    <t>יש חומר פירוק של אטרזין</t>
  </si>
  <si>
    <t>&lt;0.01</t>
  </si>
  <si>
    <t xml:space="preserve">&lt;5 </t>
  </si>
  <si>
    <t>&lt; 6</t>
  </si>
  <si>
    <t>Malbin Basin</t>
  </si>
  <si>
    <t>&lt; 5</t>
  </si>
  <si>
    <t>MalbinFactory2</t>
  </si>
  <si>
    <t>MalbinFactory1</t>
  </si>
  <si>
    <t>Malbin3</t>
  </si>
  <si>
    <t>Malbin4</t>
  </si>
  <si>
    <t>Bromacil</t>
  </si>
  <si>
    <t>MalbinFactory3</t>
  </si>
  <si>
    <t>MalbinBasin2</t>
  </si>
  <si>
    <t>cas:126-73-8 72%</t>
  </si>
  <si>
    <t>4-Amino-2,6-dinitrotoluene,       (cas:6190-65-4)מטבוליט אטרזין</t>
  </si>
  <si>
    <t>2,6-Dnt, 2,4-DNT, 1,3,5-Trinitrobenzene, Tri(2-chloroethyl) phosphate, 2,4-Dinitro-6-aminotoluene, 3,5-Dinitroaniline, cas:19406-51-0</t>
  </si>
  <si>
    <t>n.a.</t>
  </si>
  <si>
    <t>SelaC</t>
  </si>
  <si>
    <t>מאד מזוהם שרשראות  אליפטיות</t>
  </si>
  <si>
    <t xml:space="preserve">T11A </t>
  </si>
  <si>
    <t>&lt;4</t>
  </si>
  <si>
    <t>T 11A</t>
  </si>
  <si>
    <t xml:space="preserve"> &lt;4</t>
  </si>
  <si>
    <t>T11D</t>
  </si>
  <si>
    <t>Bromacil,cas:6190-65-4 מטבוליט אטרזין</t>
  </si>
  <si>
    <t>Ramat Hadar B</t>
  </si>
  <si>
    <t>Ramat Hadar A</t>
  </si>
  <si>
    <t>T113</t>
  </si>
  <si>
    <t>`</t>
  </si>
  <si>
    <t>T104</t>
  </si>
  <si>
    <t>T 104</t>
  </si>
  <si>
    <t>T102</t>
  </si>
  <si>
    <t>SelaD</t>
  </si>
  <si>
    <t>T4</t>
  </si>
  <si>
    <t>&lt; 10</t>
  </si>
  <si>
    <t>T13</t>
  </si>
  <si>
    <t>cas: 85-44-9, Bromacil</t>
  </si>
  <si>
    <t>T7</t>
  </si>
  <si>
    <t>&gt;1000</t>
  </si>
  <si>
    <t>cas:19406-51-0, cas:6190-65-4, cas:89-58-7</t>
  </si>
  <si>
    <t>Ethyl centralite, Carbamazepine, 10,11-Dihydrocarbamazepine</t>
  </si>
  <si>
    <t>T6</t>
  </si>
  <si>
    <t xml:space="preserve"> </t>
  </si>
  <si>
    <t>Propazine (Herbicide)</t>
  </si>
  <si>
    <t>T8</t>
  </si>
  <si>
    <t xml:space="preserve">ND </t>
  </si>
  <si>
    <t>T16</t>
  </si>
  <si>
    <t xml:space="preserve">Propazine,prometryn </t>
  </si>
  <si>
    <t>T7B</t>
  </si>
  <si>
    <t>Bromacil,cas:6190-65-4, cas:89-58-7</t>
  </si>
  <si>
    <t>T7A</t>
  </si>
  <si>
    <t>T5F</t>
  </si>
  <si>
    <t>Herzliya Shikun Amami</t>
  </si>
  <si>
    <t>T106</t>
  </si>
  <si>
    <t xml:space="preserve"> Propazin, Bromacil,cas:19406-51-0</t>
  </si>
  <si>
    <t>T107</t>
  </si>
  <si>
    <t>2-Amino-4,6-dinitrotoluene, cas:19406-51-0, Bromacil</t>
  </si>
  <si>
    <t>SelaA</t>
  </si>
  <si>
    <t>T3</t>
  </si>
  <si>
    <t>270 (נתקבלה תוצאה ללא מיהול לפי השוואת כרומטוגרמות)</t>
  </si>
  <si>
    <t>1,4-Dioxane</t>
  </si>
  <si>
    <t>T1</t>
  </si>
  <si>
    <t>T2C</t>
  </si>
  <si>
    <t>Propazine</t>
  </si>
  <si>
    <t>T14</t>
  </si>
  <si>
    <t>T3B</t>
  </si>
  <si>
    <t>מעל 1000 ppb</t>
  </si>
  <si>
    <t>מעל 40 ppb</t>
  </si>
  <si>
    <t>Bromacil,Propazine, cas:6190-65-4 מטבוליט אטרזין</t>
  </si>
  <si>
    <t>T3A</t>
  </si>
  <si>
    <t>Propazine (Herbicide),cas:6190-65-4 מטבוליט אטרזין</t>
  </si>
  <si>
    <t>Bromacil,cas:19406-51-0, cas:89-58-7</t>
  </si>
  <si>
    <t xml:space="preserve">T110 </t>
  </si>
  <si>
    <t>Methylene diphenyl diisocyanate, Propazin</t>
  </si>
  <si>
    <t>Herzliya C Histadrot</t>
  </si>
  <si>
    <t>Herzliya E Neve Amal</t>
  </si>
  <si>
    <t>T15B</t>
  </si>
  <si>
    <t>Bisphenol A, קבוצותPhthalic acid</t>
  </si>
  <si>
    <t>Givat Hen C Moshav</t>
  </si>
  <si>
    <t>Herzliya D Ben Shefer</t>
  </si>
  <si>
    <t>X</t>
  </si>
  <si>
    <t>Y</t>
  </si>
  <si>
    <t>TA N 7</t>
  </si>
  <si>
    <t>T12A</t>
  </si>
  <si>
    <t>Perforation, bottom</t>
  </si>
  <si>
    <t>Perforation, top</t>
  </si>
  <si>
    <t>[ppt]</t>
  </si>
  <si>
    <t>cas:6190-65-4 Atrazin metabolite</t>
  </si>
  <si>
    <t>existence of Atrazine metabolite</t>
  </si>
  <si>
    <t>cas:6190-65-4 Atrazine metabolite</t>
  </si>
  <si>
    <t>4-Amino-2,6-dinitrotoluene,       (cas:6190-65-4)Atrazine metabolite</t>
  </si>
  <si>
    <t xml:space="preserve">מאד מזוהם שרשראות  אליפטיותAliphatic carbonhydrates </t>
  </si>
  <si>
    <t>Bromacil,cas:6190-65-4 Atrazine metabolite</t>
  </si>
  <si>
    <t>Bisphenol A, Phthalic acid -class</t>
  </si>
  <si>
    <t>Propazine (Herbicide),cas:6190-65-4 Atrazin metabolite</t>
  </si>
  <si>
    <t>muddy, extraction not successful</t>
  </si>
  <si>
    <t>[ppm]</t>
  </si>
  <si>
    <t>&lt;0.2</t>
  </si>
  <si>
    <t>[ppb]</t>
  </si>
  <si>
    <t>NA</t>
  </si>
  <si>
    <t>&gt;1,000</t>
  </si>
  <si>
    <t>5-20</t>
  </si>
  <si>
    <t>Remarks, additional results</t>
  </si>
  <si>
    <t xml:space="preserve">2,4-DNT </t>
  </si>
  <si>
    <t xml:space="preserve">2,6-DNT </t>
  </si>
  <si>
    <t xml:space="preserve"> PETN </t>
  </si>
  <si>
    <t>NQ</t>
  </si>
  <si>
    <t>1,3,5 TNB</t>
  </si>
  <si>
    <t>As</t>
  </si>
  <si>
    <t>B</t>
  </si>
  <si>
    <t>Ba</t>
  </si>
  <si>
    <t xml:space="preserve"> Be</t>
  </si>
  <si>
    <t>Cd</t>
  </si>
  <si>
    <t>Co</t>
  </si>
  <si>
    <t>Cr</t>
  </si>
  <si>
    <t>Cu</t>
  </si>
  <si>
    <t>Fe</t>
  </si>
  <si>
    <t>Mn</t>
  </si>
  <si>
    <t>Ni</t>
  </si>
  <si>
    <t>Pb</t>
  </si>
  <si>
    <t>Se</t>
  </si>
  <si>
    <t>Zn</t>
  </si>
  <si>
    <t>Sr</t>
  </si>
  <si>
    <r>
      <t>CL0</t>
    </r>
    <r>
      <rPr>
        <vertAlign val="subscript"/>
        <sz val="11"/>
        <rFont val="Arial"/>
        <family val="2"/>
        <scheme val="minor"/>
      </rPr>
      <t>4</t>
    </r>
    <r>
      <rPr>
        <vertAlign val="superscript"/>
        <sz val="11"/>
        <rFont val="Arial"/>
        <family val="2"/>
        <scheme val="minor"/>
      </rPr>
      <t>-</t>
    </r>
    <r>
      <rPr>
        <sz val="11"/>
        <rFont val="Arial"/>
        <family val="2"/>
        <scheme val="minor"/>
      </rPr>
      <t xml:space="preserve"> </t>
    </r>
  </si>
  <si>
    <r>
      <t xml:space="preserve"> Cl0</t>
    </r>
    <r>
      <rPr>
        <vertAlign val="subscript"/>
        <sz val="11"/>
        <rFont val="Arial"/>
        <family val="2"/>
        <scheme val="minor"/>
      </rPr>
      <t>3</t>
    </r>
    <r>
      <rPr>
        <vertAlign val="superscript"/>
        <sz val="11"/>
        <rFont val="Arial"/>
        <family val="2"/>
        <scheme val="minor"/>
      </rPr>
      <t>-</t>
    </r>
  </si>
  <si>
    <r>
      <t>CL0</t>
    </r>
    <r>
      <rPr>
        <b/>
        <vertAlign val="subscript"/>
        <sz val="11"/>
        <rFont val="Arial"/>
        <family val="2"/>
        <scheme val="minor"/>
      </rPr>
      <t>4</t>
    </r>
    <r>
      <rPr>
        <b/>
        <vertAlign val="superscript"/>
        <sz val="11"/>
        <rFont val="Arial"/>
        <family val="2"/>
        <scheme val="minor"/>
      </rPr>
      <t>-</t>
    </r>
    <r>
      <rPr>
        <b/>
        <sz val="11"/>
        <rFont val="Arial"/>
        <family val="2"/>
        <scheme val="minor"/>
      </rPr>
      <t xml:space="preserve"> </t>
    </r>
  </si>
  <si>
    <r>
      <t xml:space="preserve"> Cl0</t>
    </r>
    <r>
      <rPr>
        <b/>
        <vertAlign val="subscript"/>
        <sz val="11"/>
        <rFont val="Arial"/>
        <family val="2"/>
        <scheme val="minor"/>
      </rPr>
      <t>3</t>
    </r>
    <r>
      <rPr>
        <b/>
        <vertAlign val="superscript"/>
        <sz val="11"/>
        <rFont val="Arial"/>
        <family val="2"/>
        <scheme val="minor"/>
      </rPr>
      <t>-</t>
    </r>
  </si>
  <si>
    <r>
      <t>mg SO</t>
    </r>
    <r>
      <rPr>
        <b/>
        <vertAlign val="subscript"/>
        <sz val="11"/>
        <rFont val="Arial"/>
        <family val="2"/>
        <scheme val="minor"/>
      </rPr>
      <t>4</t>
    </r>
    <r>
      <rPr>
        <b/>
        <sz val="11"/>
        <rFont val="Arial"/>
        <family val="2"/>
        <scheme val="minor"/>
      </rPr>
      <t xml:space="preserve">/L </t>
    </r>
  </si>
  <si>
    <r>
      <t>mg HCO</t>
    </r>
    <r>
      <rPr>
        <b/>
        <vertAlign val="subscript"/>
        <sz val="11"/>
        <rFont val="Arial"/>
        <family val="2"/>
        <scheme val="minor"/>
      </rPr>
      <t>3</t>
    </r>
    <r>
      <rPr>
        <b/>
        <sz val="11"/>
        <rFont val="Arial"/>
        <family val="2"/>
        <scheme val="minor"/>
      </rPr>
      <t xml:space="preserve">/L </t>
    </r>
  </si>
  <si>
    <r>
      <t>mg NO</t>
    </r>
    <r>
      <rPr>
        <b/>
        <vertAlign val="subscript"/>
        <sz val="11"/>
        <rFont val="Arial"/>
        <family val="2"/>
        <scheme val="minor"/>
      </rPr>
      <t>3</t>
    </r>
    <r>
      <rPr>
        <b/>
        <sz val="11"/>
        <rFont val="Arial"/>
        <family val="2"/>
        <scheme val="minor"/>
      </rPr>
      <t xml:space="preserve">/L </t>
    </r>
  </si>
  <si>
    <t>Well ID</t>
  </si>
  <si>
    <t>Well No.</t>
  </si>
  <si>
    <t>&lt;MQL</t>
  </si>
  <si>
    <t>2.5*</t>
  </si>
  <si>
    <t>4.7*</t>
  </si>
  <si>
    <t>2.6*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</si>
</sst>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0.0"/>
    <numFmt numFmtId="165" formatCode="0.000"/>
    <numFmt numFmtId="166" formatCode="#,##0.0"/>
  </numFmts>
  <fonts count="2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name val="Arial"/>
      <family val="2"/>
      <scheme val="minor"/>
    </font>
    <font>
      <vertAlign val="subscript"/>
      <sz val="11"/>
      <name val="Arial"/>
      <family val="2"/>
      <scheme val="minor"/>
    </font>
    <font>
      <sz val="12"/>
      <color theme="1"/>
      <name val="Arial"/>
      <family val="2"/>
      <scheme val="minor"/>
    </font>
    <font>
      <vertAlign val="superscript"/>
      <sz val="11"/>
      <name val="Arial"/>
      <family val="2"/>
      <scheme val="minor"/>
    </font>
    <font>
      <b/>
      <sz val="11"/>
      <name val="Arial"/>
      <family val="2"/>
      <scheme val="minor"/>
    </font>
    <font>
      <sz val="11"/>
      <color indexed="12"/>
      <name val="Arial"/>
      <family val="2"/>
      <scheme val="minor"/>
    </font>
    <font>
      <b/>
      <vertAlign val="subscript"/>
      <sz val="11"/>
      <name val="Arial"/>
      <family val="2"/>
      <scheme val="minor"/>
    </font>
    <font>
      <b/>
      <vertAlign val="superscript"/>
      <sz val="11"/>
      <name val="Arial"/>
      <family val="2"/>
      <scheme val="minor"/>
    </font>
    <font>
      <sz val="11"/>
      <color indexed="8"/>
      <name val="Arial"/>
      <family val="2"/>
      <scheme val="minor"/>
    </font>
    <font>
      <i/>
      <sz val="11"/>
      <name val="Arial"/>
      <family val="2"/>
      <scheme val="minor"/>
    </font>
    <font>
      <sz val="9"/>
      <name val="Trebuchet MS"/>
      <family val="2"/>
    </font>
    <font>
      <b/>
      <sz val="10"/>
      <name val="Arial"/>
      <family val="2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4" fillId="0" borderId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</cellStyleXfs>
  <cellXfs count="132">
    <xf numFmtId="0" fontId="0" fillId="0" borderId="0" xfId="0"/>
    <xf numFmtId="0" fontId="2" fillId="0" borderId="1" xfId="0" applyFont="1" applyBorder="1" applyAlignment="1">
      <alignment horizontal="center" vertical="center"/>
    </xf>
    <xf numFmtId="164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Border="1"/>
    <xf numFmtId="3" fontId="2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9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Fill="1" applyBorder="1" applyAlignment="1">
      <alignment horizontal="center" vertical="center"/>
    </xf>
    <xf numFmtId="3" fontId="9" fillId="0" borderId="1" xfId="3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readingOrder="1"/>
    </xf>
    <xf numFmtId="0" fontId="8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1" fontId="9" fillId="0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9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9" fillId="0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8" fillId="2" borderId="1" xfId="0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 wrapText="1"/>
    </xf>
    <xf numFmtId="164" fontId="13" fillId="2" borderId="1" xfId="0" applyNumberFormat="1" applyFont="1" applyFill="1" applyBorder="1" applyAlignment="1">
      <alignment horizontal="center" wrapText="1"/>
    </xf>
    <xf numFmtId="165" fontId="13" fillId="2" borderId="1" xfId="0" applyNumberFormat="1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 wrapText="1" readingOrder="1"/>
    </xf>
    <xf numFmtId="0" fontId="8" fillId="0" borderId="0" xfId="0" applyFont="1" applyAlignment="1"/>
    <xf numFmtId="0" fontId="9" fillId="0" borderId="0" xfId="0" applyFont="1" applyAlignment="1">
      <alignment horizontal="center"/>
    </xf>
    <xf numFmtId="14" fontId="2" fillId="0" borderId="0" xfId="0" applyNumberFormat="1" applyFont="1"/>
    <xf numFmtId="0" fontId="13" fillId="2" borderId="2" xfId="0" applyFont="1" applyFill="1" applyBorder="1" applyAlignment="1">
      <alignment horizontal="center" wrapText="1"/>
    </xf>
    <xf numFmtId="0" fontId="13" fillId="2" borderId="3" xfId="0" applyFont="1" applyFill="1" applyBorder="1" applyAlignment="1">
      <alignment horizontal="center" wrapText="1"/>
    </xf>
    <xf numFmtId="14" fontId="9" fillId="0" borderId="1" xfId="0" applyNumberFormat="1" applyFont="1" applyBorder="1" applyAlignment="1">
      <alignment horizontal="center"/>
    </xf>
    <xf numFmtId="14" fontId="2" fillId="0" borderId="1" xfId="0" applyNumberFormat="1" applyFont="1" applyBorder="1"/>
    <xf numFmtId="3" fontId="9" fillId="0" borderId="1" xfId="0" applyNumberFormat="1" applyFont="1" applyFill="1" applyBorder="1" applyAlignment="1">
      <alignment horizontal="center"/>
    </xf>
    <xf numFmtId="14" fontId="9" fillId="0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3" fontId="9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3" fontId="9" fillId="0" borderId="0" xfId="0" applyNumberFormat="1" applyFont="1" applyFill="1" applyBorder="1" applyAlignment="1">
      <alignment horizontal="center" vertical="center"/>
    </xf>
    <xf numFmtId="3" fontId="9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3" fontId="2" fillId="0" borderId="1" xfId="2" applyNumberFormat="1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wrapText="1"/>
    </xf>
    <xf numFmtId="164" fontId="13" fillId="2" borderId="1" xfId="0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65" fontId="13" fillId="2" borderId="1" xfId="0" applyNumberFormat="1" applyFont="1" applyFill="1" applyBorder="1" applyAlignment="1">
      <alignment horizontal="center"/>
    </xf>
    <xf numFmtId="2" fontId="2" fillId="0" borderId="0" xfId="0" applyNumberFormat="1" applyFont="1" applyAlignment="1">
      <alignment horizontal="center" vertical="center"/>
    </xf>
    <xf numFmtId="165" fontId="13" fillId="2" borderId="2" xfId="0" applyNumberFormat="1" applyFont="1" applyFill="1" applyBorder="1" applyAlignment="1">
      <alignment horizontal="center"/>
    </xf>
    <xf numFmtId="165" fontId="13" fillId="2" borderId="3" xfId="0" applyNumberFormat="1" applyFont="1" applyFill="1" applyBorder="1" applyAlignment="1">
      <alignment horizontal="center"/>
    </xf>
    <xf numFmtId="3" fontId="9" fillId="0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 readingOrder="1"/>
    </xf>
    <xf numFmtId="0" fontId="9" fillId="0" borderId="3" xfId="0" applyFont="1" applyBorder="1" applyAlignment="1">
      <alignment horizontal="center" vertical="center"/>
    </xf>
    <xf numFmtId="14" fontId="9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3" fontId="9" fillId="0" borderId="3" xfId="0" applyNumberFormat="1" applyFont="1" applyFill="1" applyBorder="1" applyAlignment="1">
      <alignment horizontal="center" vertical="center" wrapText="1"/>
    </xf>
    <xf numFmtId="165" fontId="13" fillId="2" borderId="2" xfId="0" applyNumberFormat="1" applyFont="1" applyFill="1" applyBorder="1" applyAlignment="1">
      <alignment horizontal="center" wrapText="1"/>
    </xf>
    <xf numFmtId="165" fontId="13" fillId="2" borderId="3" xfId="0" applyNumberFormat="1" applyFont="1" applyFill="1" applyBorder="1" applyAlignment="1">
      <alignment horizontal="center" wrapText="1"/>
    </xf>
    <xf numFmtId="3" fontId="9" fillId="0" borderId="1" xfId="0" applyNumberFormat="1" applyFont="1" applyFill="1" applyBorder="1" applyAlignment="1">
      <alignment horizontal="center" wrapText="1"/>
    </xf>
    <xf numFmtId="3" fontId="9" fillId="0" borderId="1" xfId="1" applyNumberFormat="1" applyFont="1" applyFill="1" applyBorder="1" applyAlignment="1">
      <alignment horizontal="center" vertical="center"/>
    </xf>
    <xf numFmtId="3" fontId="1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2" fontId="9" fillId="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horizontal="center" vertical="center"/>
    </xf>
    <xf numFmtId="164" fontId="9" fillId="0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center" vertical="center" readingOrder="1"/>
    </xf>
    <xf numFmtId="0" fontId="9" fillId="0" borderId="0" xfId="0" applyFont="1" applyFill="1"/>
    <xf numFmtId="0" fontId="9" fillId="0" borderId="0" xfId="0" applyFont="1" applyFill="1" applyBorder="1"/>
    <xf numFmtId="0" fontId="9" fillId="0" borderId="1" xfId="2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166" fontId="9" fillId="0" borderId="1" xfId="0" applyNumberFormat="1" applyFont="1" applyFill="1" applyBorder="1" applyAlignment="1">
      <alignment horizontal="center" vertical="center"/>
    </xf>
    <xf numFmtId="166" fontId="9" fillId="0" borderId="0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/>
    </xf>
    <xf numFmtId="14" fontId="21" fillId="0" borderId="1" xfId="0" applyNumberFormat="1" applyFont="1" applyFill="1" applyBorder="1" applyAlignment="1">
      <alignment horizontal="center"/>
    </xf>
    <xf numFmtId="14" fontId="21" fillId="0" borderId="1" xfId="0" applyNumberFormat="1" applyFont="1" applyBorder="1" applyAlignment="1">
      <alignment horizontal="center"/>
    </xf>
    <xf numFmtId="166" fontId="19" fillId="7" borderId="0" xfId="0" applyNumberFormat="1" applyFont="1" applyFill="1" applyBorder="1" applyAlignment="1">
      <alignment horizontal="center"/>
    </xf>
    <xf numFmtId="166" fontId="19" fillId="6" borderId="0" xfId="0" applyNumberFormat="1" applyFont="1" applyFill="1" applyBorder="1" applyAlignment="1">
      <alignment horizontal="center"/>
    </xf>
    <xf numFmtId="166" fontId="9" fillId="0" borderId="1" xfId="0" applyNumberFormat="1" applyFont="1" applyBorder="1" applyAlignment="1">
      <alignment horizontal="center" vertical="center"/>
    </xf>
    <xf numFmtId="166" fontId="19" fillId="6" borderId="1" xfId="0" applyNumberFormat="1" applyFont="1" applyFill="1" applyBorder="1" applyAlignment="1">
      <alignment horizontal="center"/>
    </xf>
    <xf numFmtId="166" fontId="9" fillId="0" borderId="0" xfId="0" applyNumberFormat="1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166" fontId="9" fillId="0" borderId="1" xfId="0" applyNumberFormat="1" applyFont="1" applyFill="1" applyBorder="1" applyAlignment="1">
      <alignment horizontal="center" vertical="center" readingOrder="1"/>
    </xf>
    <xf numFmtId="166" fontId="9" fillId="0" borderId="1" xfId="0" applyNumberFormat="1" applyFont="1" applyFill="1" applyBorder="1" applyAlignment="1">
      <alignment horizontal="center" vertical="center" wrapText="1"/>
    </xf>
    <xf numFmtId="166" fontId="0" fillId="4" borderId="1" xfId="0" applyNumberFormat="1" applyFill="1" applyBorder="1" applyAlignment="1">
      <alignment horizontal="center" wrapText="1"/>
    </xf>
    <xf numFmtId="166" fontId="0" fillId="0" borderId="1" xfId="0" applyNumberFormat="1" applyBorder="1" applyAlignment="1">
      <alignment horizontal="center" wrapText="1"/>
    </xf>
    <xf numFmtId="166" fontId="4" fillId="0" borderId="1" xfId="0" applyNumberFormat="1" applyFont="1" applyBorder="1" applyAlignment="1">
      <alignment horizontal="center" readingOrder="1"/>
    </xf>
    <xf numFmtId="166" fontId="19" fillId="3" borderId="1" xfId="0" applyNumberFormat="1" applyFont="1" applyFill="1" applyBorder="1" applyAlignment="1">
      <alignment horizontal="center"/>
    </xf>
    <xf numFmtId="166" fontId="9" fillId="0" borderId="0" xfId="0" applyNumberFormat="1" applyFont="1" applyFill="1" applyBorder="1" applyAlignment="1">
      <alignment horizontal="center" vertical="center" wrapText="1"/>
    </xf>
    <xf numFmtId="166" fontId="9" fillId="0" borderId="0" xfId="0" applyNumberFormat="1" applyFont="1" applyFill="1" applyBorder="1" applyAlignment="1">
      <alignment horizontal="center" vertical="center" readingOrder="1"/>
    </xf>
    <xf numFmtId="166" fontId="4" fillId="4" borderId="1" xfId="0" applyNumberFormat="1" applyFont="1" applyFill="1" applyBorder="1" applyAlignment="1">
      <alignment horizontal="center" wrapText="1"/>
    </xf>
    <xf numFmtId="166" fontId="0" fillId="0" borderId="4" xfId="0" applyNumberFormat="1" applyBorder="1" applyAlignment="1">
      <alignment horizontal="center"/>
    </xf>
    <xf numFmtId="166" fontId="0" fillId="4" borderId="1" xfId="0" applyNumberFormat="1" applyFill="1" applyBorder="1" applyAlignment="1">
      <alignment horizontal="center"/>
    </xf>
    <xf numFmtId="166" fontId="0" fillId="4" borderId="4" xfId="0" applyNumberFormat="1" applyFill="1" applyBorder="1" applyAlignment="1">
      <alignment horizontal="center" wrapText="1"/>
    </xf>
    <xf numFmtId="166" fontId="19" fillId="5" borderId="1" xfId="0" applyNumberFormat="1" applyFont="1" applyFill="1" applyBorder="1" applyAlignment="1">
      <alignment horizontal="center"/>
    </xf>
    <xf numFmtId="166" fontId="19" fillId="7" borderId="1" xfId="0" applyNumberFormat="1" applyFont="1" applyFill="1" applyBorder="1" applyAlignment="1">
      <alignment horizontal="center"/>
    </xf>
    <xf numFmtId="166" fontId="19" fillId="4" borderId="1" xfId="0" applyNumberFormat="1" applyFont="1" applyFill="1" applyBorder="1" applyAlignment="1">
      <alignment horizontal="center"/>
    </xf>
    <xf numFmtId="166" fontId="13" fillId="4" borderId="1" xfId="0" applyNumberFormat="1" applyFont="1" applyFill="1" applyBorder="1" applyAlignment="1">
      <alignment horizontal="center" wrapText="1"/>
    </xf>
    <xf numFmtId="166" fontId="9" fillId="4" borderId="1" xfId="0" applyNumberFormat="1" applyFont="1" applyFill="1" applyBorder="1" applyAlignment="1">
      <alignment horizontal="center" vertical="center"/>
    </xf>
    <xf numFmtId="166" fontId="20" fillId="4" borderId="1" xfId="0" applyNumberFormat="1" applyFont="1" applyFill="1" applyBorder="1" applyAlignment="1">
      <alignment horizontal="center" wrapText="1"/>
    </xf>
    <xf numFmtId="166" fontId="9" fillId="4" borderId="1" xfId="0" applyNumberFormat="1" applyFont="1" applyFill="1" applyBorder="1" applyAlignment="1">
      <alignment horizontal="center" vertical="center" readingOrder="1"/>
    </xf>
    <xf numFmtId="166" fontId="9" fillId="4" borderId="1" xfId="0" applyNumberFormat="1" applyFont="1" applyFill="1" applyBorder="1" applyAlignment="1">
      <alignment horizontal="center" vertical="center" wrapText="1"/>
    </xf>
    <xf numFmtId="166" fontId="4" fillId="4" borderId="1" xfId="0" applyNumberFormat="1" applyFont="1" applyFill="1" applyBorder="1" applyAlignment="1">
      <alignment horizontal="center" readingOrder="1"/>
    </xf>
    <xf numFmtId="14" fontId="9" fillId="4" borderId="1" xfId="0" applyNumberFormat="1" applyFont="1" applyFill="1" applyBorder="1" applyAlignment="1">
      <alignment horizontal="center" vertical="center"/>
    </xf>
  </cellXfs>
  <cellStyles count="6">
    <cellStyle name="Comma" xfId="1" builtinId="3"/>
    <cellStyle name="Normal" xfId="0" builtinId="0"/>
    <cellStyle name="Normal 2" xfId="5" xr:uid="{00000000-0005-0000-0000-000002000000}"/>
    <cellStyle name="Normal 3" xfId="4" xr:uid="{00000000-0005-0000-0000-000003000000}"/>
    <cellStyle name="Normal 4" xfId="2" xr:uid="{00000000-0005-0000-0000-000004000000}"/>
    <cellStyle name="Normal_inorganic" xfId="3" xr:uid="{00000000-0005-0000-0000-000005000000}"/>
  </cellStyles>
  <dxfs count="6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0"/>
  <sheetViews>
    <sheetView workbookViewId="0"/>
  </sheetViews>
  <sheetFormatPr defaultColWidth="8.875" defaultRowHeight="14.25" x14ac:dyDescent="0.2"/>
  <cols>
    <col min="1" max="1" width="8.125" style="5" bestFit="1" customWidth="1"/>
    <col min="2" max="2" width="11.625" style="5" bestFit="1" customWidth="1"/>
    <col min="3" max="3" width="24.625" style="10" bestFit="1" customWidth="1"/>
    <col min="4" max="5" width="8.875" style="5"/>
    <col min="6" max="6" width="15.25" style="31" bestFit="1" customWidth="1"/>
    <col min="7" max="7" width="19" style="31" bestFit="1" customWidth="1"/>
    <col min="8" max="16384" width="8.875" style="5"/>
  </cols>
  <sheetData>
    <row r="1" spans="1:7" ht="15" x14ac:dyDescent="0.25">
      <c r="A1" s="36" t="s">
        <v>327</v>
      </c>
      <c r="B1" s="21" t="s">
        <v>326</v>
      </c>
      <c r="C1" s="21" t="s">
        <v>1</v>
      </c>
      <c r="D1" s="21" t="s">
        <v>276</v>
      </c>
      <c r="E1" s="21" t="s">
        <v>277</v>
      </c>
      <c r="F1" s="21" t="s">
        <v>281</v>
      </c>
      <c r="G1" s="21" t="s">
        <v>280</v>
      </c>
    </row>
    <row r="2" spans="1:7" x14ac:dyDescent="0.2">
      <c r="A2" s="22">
        <v>1</v>
      </c>
      <c r="B2" s="23">
        <v>16913502</v>
      </c>
      <c r="C2" s="32" t="s">
        <v>126</v>
      </c>
      <c r="D2" s="24">
        <v>185890</v>
      </c>
      <c r="E2" s="24">
        <v>669550</v>
      </c>
      <c r="F2" s="25">
        <v>-32.9</v>
      </c>
      <c r="G2" s="25">
        <v>-50.9</v>
      </c>
    </row>
    <row r="3" spans="1:7" x14ac:dyDescent="0.2">
      <c r="A3" s="22">
        <v>2</v>
      </c>
      <c r="B3" s="23">
        <v>17013401</v>
      </c>
      <c r="C3" s="32" t="s">
        <v>129</v>
      </c>
      <c r="D3" s="24">
        <v>184570</v>
      </c>
      <c r="E3" s="24">
        <v>670300</v>
      </c>
      <c r="F3" s="25">
        <v>-29.03</v>
      </c>
      <c r="G3" s="25">
        <v>-50.49</v>
      </c>
    </row>
    <row r="4" spans="1:7" x14ac:dyDescent="0.2">
      <c r="A4" s="22">
        <v>3</v>
      </c>
      <c r="B4" s="23">
        <v>17013502</v>
      </c>
      <c r="C4" s="32" t="s">
        <v>132</v>
      </c>
      <c r="D4" s="24">
        <v>185140</v>
      </c>
      <c r="E4" s="24">
        <v>670970</v>
      </c>
      <c r="F4" s="25">
        <v>-39.47</v>
      </c>
      <c r="G4" s="25">
        <v>-53.85</v>
      </c>
    </row>
    <row r="5" spans="1:7" x14ac:dyDescent="0.2">
      <c r="A5" s="22">
        <v>4</v>
      </c>
      <c r="B5" s="23">
        <v>17013604</v>
      </c>
      <c r="C5" s="32" t="s">
        <v>135</v>
      </c>
      <c r="D5" s="24">
        <v>186980</v>
      </c>
      <c r="E5" s="24">
        <v>670730</v>
      </c>
      <c r="F5" s="25">
        <v>-13.2</v>
      </c>
      <c r="G5" s="25">
        <v>-28.2</v>
      </c>
    </row>
    <row r="6" spans="1:7" x14ac:dyDescent="0.2">
      <c r="A6" s="22">
        <v>5</v>
      </c>
      <c r="B6" s="23">
        <v>17013605</v>
      </c>
      <c r="C6" s="32" t="s">
        <v>138</v>
      </c>
      <c r="D6" s="24">
        <v>186907</v>
      </c>
      <c r="E6" s="24">
        <v>670440</v>
      </c>
      <c r="F6" s="25">
        <f>26-21.4</f>
        <v>4.6000000000000014</v>
      </c>
      <c r="G6" s="25">
        <f>26-35.75</f>
        <v>-9.75</v>
      </c>
    </row>
    <row r="7" spans="1:7" x14ac:dyDescent="0.2">
      <c r="A7" s="22">
        <v>6</v>
      </c>
      <c r="B7" s="23">
        <v>17013802</v>
      </c>
      <c r="C7" s="32" t="s">
        <v>143</v>
      </c>
      <c r="D7" s="24">
        <v>188131</v>
      </c>
      <c r="E7" s="24">
        <v>670363</v>
      </c>
      <c r="F7" s="25">
        <v>-4.05</v>
      </c>
      <c r="G7" s="25">
        <v>-15.5</v>
      </c>
    </row>
    <row r="8" spans="1:7" ht="15" x14ac:dyDescent="0.2">
      <c r="A8" s="22">
        <v>7</v>
      </c>
      <c r="B8" s="23">
        <v>17013901</v>
      </c>
      <c r="C8" s="33" t="s">
        <v>144</v>
      </c>
      <c r="D8" s="24">
        <v>189673</v>
      </c>
      <c r="E8" s="24">
        <v>670941</v>
      </c>
      <c r="F8" s="25">
        <f>21.88-11</f>
        <v>10.879999999999999</v>
      </c>
      <c r="G8" s="25">
        <f>21.88-26.3</f>
        <v>-4.4200000000000017</v>
      </c>
    </row>
    <row r="9" spans="1:7" x14ac:dyDescent="0.2">
      <c r="A9" s="22">
        <v>8</v>
      </c>
      <c r="B9" s="23">
        <v>17113401</v>
      </c>
      <c r="C9" s="32" t="s">
        <v>145</v>
      </c>
      <c r="D9" s="24">
        <v>184100</v>
      </c>
      <c r="E9" s="24">
        <v>671450</v>
      </c>
      <c r="F9" s="25">
        <v>-58</v>
      </c>
      <c r="G9" s="25">
        <v>-71</v>
      </c>
    </row>
    <row r="10" spans="1:7" x14ac:dyDescent="0.2">
      <c r="A10" s="22">
        <v>9</v>
      </c>
      <c r="B10" s="23">
        <v>17113406</v>
      </c>
      <c r="C10" s="32" t="s">
        <v>146</v>
      </c>
      <c r="D10" s="22">
        <v>184625</v>
      </c>
      <c r="E10" s="22">
        <v>671907</v>
      </c>
      <c r="F10" s="25">
        <v>-44</v>
      </c>
      <c r="G10" s="25">
        <v>-58</v>
      </c>
    </row>
    <row r="11" spans="1:7" x14ac:dyDescent="0.2">
      <c r="A11" s="22">
        <v>10</v>
      </c>
      <c r="B11" s="23">
        <v>17113407</v>
      </c>
      <c r="C11" s="34" t="s">
        <v>149</v>
      </c>
      <c r="D11" s="22">
        <v>184626</v>
      </c>
      <c r="E11" s="22">
        <v>671909</v>
      </c>
      <c r="F11" s="25">
        <v>-68</v>
      </c>
      <c r="G11" s="25">
        <v>-88</v>
      </c>
    </row>
    <row r="12" spans="1:7" x14ac:dyDescent="0.2">
      <c r="A12" s="22">
        <v>11</v>
      </c>
      <c r="B12" s="23">
        <v>17113501</v>
      </c>
      <c r="C12" s="32" t="s">
        <v>152</v>
      </c>
      <c r="D12" s="24">
        <v>185450</v>
      </c>
      <c r="E12" s="24">
        <v>671970</v>
      </c>
      <c r="F12" s="25">
        <v>-38.9</v>
      </c>
      <c r="G12" s="25">
        <v>-52.9</v>
      </c>
    </row>
    <row r="13" spans="1:7" x14ac:dyDescent="0.2">
      <c r="A13" s="22">
        <v>12</v>
      </c>
      <c r="B13" s="23">
        <v>17113503</v>
      </c>
      <c r="C13" s="32" t="s">
        <v>158</v>
      </c>
      <c r="D13" s="24">
        <v>185533</v>
      </c>
      <c r="E13" s="24">
        <v>671531</v>
      </c>
      <c r="F13" s="25">
        <v>-2</v>
      </c>
      <c r="G13" s="25">
        <f>51.86-68.5</f>
        <v>-16.64</v>
      </c>
    </row>
    <row r="14" spans="1:7" x14ac:dyDescent="0.2">
      <c r="A14" s="22">
        <v>13</v>
      </c>
      <c r="B14" s="23">
        <v>17113504</v>
      </c>
      <c r="C14" s="32" t="s">
        <v>160</v>
      </c>
      <c r="D14" s="24">
        <v>185454</v>
      </c>
      <c r="E14" s="24">
        <v>671954</v>
      </c>
      <c r="F14" s="25">
        <f>66.7-147</f>
        <v>-80.3</v>
      </c>
      <c r="G14" s="25">
        <f>66.7-170</f>
        <v>-103.3</v>
      </c>
    </row>
    <row r="15" spans="1:7" x14ac:dyDescent="0.2">
      <c r="A15" s="22">
        <v>14</v>
      </c>
      <c r="B15" s="23">
        <v>17113504</v>
      </c>
      <c r="C15" s="32" t="s">
        <v>163</v>
      </c>
      <c r="D15" s="24">
        <v>185455</v>
      </c>
      <c r="E15" s="24">
        <v>671952</v>
      </c>
      <c r="F15" s="25">
        <f>66.7-64.65</f>
        <v>2.0499999999999972</v>
      </c>
      <c r="G15" s="25">
        <f>66.7-79</f>
        <v>-12.299999999999997</v>
      </c>
    </row>
    <row r="16" spans="1:7" x14ac:dyDescent="0.2">
      <c r="A16" s="22">
        <v>15</v>
      </c>
      <c r="B16" s="23">
        <v>17113506</v>
      </c>
      <c r="C16" s="32" t="s">
        <v>165</v>
      </c>
      <c r="D16" s="26">
        <v>185729</v>
      </c>
      <c r="E16" s="26">
        <v>671864</v>
      </c>
      <c r="F16" s="25">
        <v>-51.2</v>
      </c>
      <c r="G16" s="25">
        <v>-68.2</v>
      </c>
    </row>
    <row r="17" spans="1:7" x14ac:dyDescent="0.2">
      <c r="A17" s="22">
        <v>16</v>
      </c>
      <c r="B17" s="23">
        <v>17113507</v>
      </c>
      <c r="C17" s="32" t="s">
        <v>173</v>
      </c>
      <c r="D17" s="22">
        <v>186010</v>
      </c>
      <c r="E17" s="22">
        <v>671840</v>
      </c>
      <c r="F17" s="25">
        <v>-19.5</v>
      </c>
      <c r="G17" s="25">
        <v>-37.5</v>
      </c>
    </row>
    <row r="18" spans="1:7" ht="15" x14ac:dyDescent="0.2">
      <c r="A18" s="22">
        <v>17</v>
      </c>
      <c r="B18" s="27">
        <v>17113601</v>
      </c>
      <c r="C18" s="35" t="s">
        <v>278</v>
      </c>
      <c r="D18" s="22">
        <v>186730</v>
      </c>
      <c r="E18" s="22">
        <v>671370</v>
      </c>
      <c r="F18" s="25">
        <v>-27.4</v>
      </c>
      <c r="G18" s="25">
        <v>-82.4</v>
      </c>
    </row>
    <row r="19" spans="1:7" x14ac:dyDescent="0.2">
      <c r="A19" s="22">
        <v>18</v>
      </c>
      <c r="B19" s="23">
        <v>17113602</v>
      </c>
      <c r="C19" s="32" t="s">
        <v>175</v>
      </c>
      <c r="D19" s="24">
        <v>186776</v>
      </c>
      <c r="E19" s="24">
        <v>671360</v>
      </c>
      <c r="F19" s="28">
        <f>32.15-28</f>
        <v>4.1499999999999986</v>
      </c>
      <c r="G19" s="28">
        <f>32.15-47</f>
        <v>-14.850000000000001</v>
      </c>
    </row>
    <row r="20" spans="1:7" x14ac:dyDescent="0.2">
      <c r="A20" s="22">
        <v>19</v>
      </c>
      <c r="B20" s="23">
        <v>17113603</v>
      </c>
      <c r="C20" s="32" t="s">
        <v>177</v>
      </c>
      <c r="D20" s="24">
        <v>186356</v>
      </c>
      <c r="E20" s="24">
        <v>671886</v>
      </c>
      <c r="F20" s="28">
        <f>49.23-46.35</f>
        <v>2.8799999999999955</v>
      </c>
      <c r="G20" s="28">
        <f>49.23-60.65</f>
        <v>-11.420000000000002</v>
      </c>
    </row>
    <row r="21" spans="1:7" x14ac:dyDescent="0.2">
      <c r="A21" s="22">
        <v>20</v>
      </c>
      <c r="B21" s="23">
        <v>17113604</v>
      </c>
      <c r="C21" s="32" t="s">
        <v>182</v>
      </c>
      <c r="D21" s="24">
        <v>186418</v>
      </c>
      <c r="E21" s="24">
        <v>671615</v>
      </c>
      <c r="F21" s="28">
        <v>2</v>
      </c>
      <c r="G21" s="25">
        <f>42.4-55</f>
        <v>-12.600000000000001</v>
      </c>
    </row>
    <row r="22" spans="1:7" x14ac:dyDescent="0.2">
      <c r="A22" s="22">
        <v>21</v>
      </c>
      <c r="B22" s="23">
        <v>17113605</v>
      </c>
      <c r="C22" s="32" t="s">
        <v>184</v>
      </c>
      <c r="D22" s="24">
        <v>186025</v>
      </c>
      <c r="E22" s="24">
        <v>671697</v>
      </c>
      <c r="F22" s="28">
        <f>56.55-123.5</f>
        <v>-66.95</v>
      </c>
      <c r="G22" s="28">
        <f>56.55-138</f>
        <v>-81.45</v>
      </c>
    </row>
    <row r="23" spans="1:7" x14ac:dyDescent="0.2">
      <c r="A23" s="22">
        <v>22</v>
      </c>
      <c r="B23" s="23">
        <v>17113606</v>
      </c>
      <c r="C23" s="32" t="s">
        <v>186</v>
      </c>
      <c r="D23" s="24">
        <v>186414</v>
      </c>
      <c r="E23" s="24">
        <v>671614</v>
      </c>
      <c r="F23" s="28">
        <f>40-38.3</f>
        <v>1.7000000000000028</v>
      </c>
      <c r="G23" s="28">
        <f>40-52.6</f>
        <v>-12.600000000000001</v>
      </c>
    </row>
    <row r="24" spans="1:7" x14ac:dyDescent="0.2">
      <c r="A24" s="22">
        <v>23</v>
      </c>
      <c r="B24" s="23">
        <v>17113607</v>
      </c>
      <c r="C24" s="32" t="s">
        <v>187</v>
      </c>
      <c r="D24" s="24">
        <v>186448</v>
      </c>
      <c r="E24" s="24">
        <v>671592</v>
      </c>
      <c r="F24" s="28">
        <f>40.29-37.45</f>
        <v>2.8399999999999963</v>
      </c>
      <c r="G24" s="28">
        <f>40.29-51.75</f>
        <v>-11.46</v>
      </c>
    </row>
    <row r="25" spans="1:7" x14ac:dyDescent="0.2">
      <c r="A25" s="22">
        <v>24</v>
      </c>
      <c r="B25" s="23">
        <v>17113609</v>
      </c>
      <c r="C25" s="32" t="s">
        <v>188</v>
      </c>
      <c r="D25" s="24">
        <v>186335</v>
      </c>
      <c r="E25" s="24">
        <v>671815</v>
      </c>
      <c r="F25" s="28">
        <f>49-43.5</f>
        <v>5.5</v>
      </c>
      <c r="G25" s="28">
        <f>49-57.85</f>
        <v>-8.8500000000000014</v>
      </c>
    </row>
    <row r="26" spans="1:7" x14ac:dyDescent="0.2">
      <c r="A26" s="22">
        <v>25</v>
      </c>
      <c r="B26" s="23">
        <v>17113610</v>
      </c>
      <c r="C26" s="32" t="s">
        <v>189</v>
      </c>
      <c r="D26" s="24">
        <v>186515</v>
      </c>
      <c r="E26" s="24">
        <v>671568</v>
      </c>
      <c r="F26" s="28">
        <f>38.72-38.7</f>
        <v>1.9999999999996021E-2</v>
      </c>
      <c r="G26" s="28">
        <f>38.72-52</f>
        <v>-13.280000000000001</v>
      </c>
    </row>
    <row r="27" spans="1:7" x14ac:dyDescent="0.2">
      <c r="A27" s="22">
        <v>26</v>
      </c>
      <c r="B27" s="23">
        <v>17113611</v>
      </c>
      <c r="C27" s="32" t="s">
        <v>190</v>
      </c>
      <c r="D27" s="24">
        <v>186361</v>
      </c>
      <c r="E27" s="24">
        <v>671662</v>
      </c>
      <c r="F27" s="25">
        <f>44-38</f>
        <v>6</v>
      </c>
      <c r="G27" s="25">
        <f>44-53</f>
        <v>-9</v>
      </c>
    </row>
    <row r="28" spans="1:7" x14ac:dyDescent="0.2">
      <c r="A28" s="22">
        <v>27</v>
      </c>
      <c r="B28" s="23">
        <v>17113612</v>
      </c>
      <c r="C28" s="32" t="s">
        <v>192</v>
      </c>
      <c r="D28" s="24">
        <v>186001</v>
      </c>
      <c r="E28" s="24">
        <v>671703</v>
      </c>
      <c r="F28" s="25">
        <f>56.55-83</f>
        <v>-26.450000000000003</v>
      </c>
      <c r="G28" s="25">
        <f>56.55-99</f>
        <v>-42.45</v>
      </c>
    </row>
    <row r="29" spans="1:7" x14ac:dyDescent="0.2">
      <c r="A29" s="22">
        <v>28</v>
      </c>
      <c r="B29" s="23">
        <v>17113613</v>
      </c>
      <c r="C29" s="32" t="s">
        <v>195</v>
      </c>
      <c r="D29" s="26">
        <v>186080</v>
      </c>
      <c r="E29" s="26">
        <v>671674</v>
      </c>
      <c r="F29" s="25">
        <f>55.25-83</f>
        <v>-27.75</v>
      </c>
      <c r="G29" s="25">
        <f>55.25-99</f>
        <v>-43.75</v>
      </c>
    </row>
    <row r="30" spans="1:7" x14ac:dyDescent="0.2">
      <c r="A30" s="22">
        <v>29</v>
      </c>
      <c r="B30" s="23">
        <v>17113614</v>
      </c>
      <c r="C30" s="32" t="s">
        <v>200</v>
      </c>
      <c r="D30" s="26">
        <v>186306</v>
      </c>
      <c r="E30" s="26">
        <v>671682</v>
      </c>
      <c r="F30" s="25">
        <v>-28.5</v>
      </c>
      <c r="G30" s="25">
        <v>-45.5</v>
      </c>
    </row>
    <row r="31" spans="1:7" x14ac:dyDescent="0.2">
      <c r="A31" s="22">
        <v>30</v>
      </c>
      <c r="B31" s="23">
        <v>17113615</v>
      </c>
      <c r="C31" s="32" t="s">
        <v>202</v>
      </c>
      <c r="D31" s="26">
        <v>186244</v>
      </c>
      <c r="E31" s="26">
        <v>671665</v>
      </c>
      <c r="F31" s="25">
        <v>-24.3</v>
      </c>
      <c r="G31" s="25">
        <v>-42.3</v>
      </c>
    </row>
    <row r="32" spans="1:7" x14ac:dyDescent="0.2">
      <c r="A32" s="22">
        <v>31</v>
      </c>
      <c r="B32" s="23">
        <v>17113616</v>
      </c>
      <c r="C32" s="32" t="s">
        <v>203</v>
      </c>
      <c r="D32" s="26">
        <v>186242</v>
      </c>
      <c r="E32" s="26">
        <v>671667</v>
      </c>
      <c r="F32" s="25">
        <v>-79.099999999999994</v>
      </c>
      <c r="G32" s="25">
        <v>-97.1</v>
      </c>
    </row>
    <row r="33" spans="1:7" x14ac:dyDescent="0.2">
      <c r="A33" s="22">
        <v>32</v>
      </c>
      <c r="B33" s="23">
        <v>17113617</v>
      </c>
      <c r="C33" s="32" t="s">
        <v>204</v>
      </c>
      <c r="D33" s="26">
        <v>186055</v>
      </c>
      <c r="E33" s="26">
        <v>671673</v>
      </c>
      <c r="F33" s="25">
        <v>-63.4</v>
      </c>
      <c r="G33" s="25">
        <v>-81.400000000000006</v>
      </c>
    </row>
    <row r="34" spans="1:7" x14ac:dyDescent="0.2">
      <c r="A34" s="22">
        <v>33</v>
      </c>
      <c r="B34" s="23">
        <v>17113618</v>
      </c>
      <c r="C34" s="32" t="s">
        <v>205</v>
      </c>
      <c r="D34" s="22">
        <v>186041</v>
      </c>
      <c r="E34" s="22">
        <v>671675</v>
      </c>
      <c r="F34" s="25">
        <v>7.39</v>
      </c>
      <c r="G34" s="25">
        <v>-4.6100000000000003</v>
      </c>
    </row>
    <row r="35" spans="1:7" x14ac:dyDescent="0.2">
      <c r="A35" s="22">
        <v>34</v>
      </c>
      <c r="B35" s="23">
        <v>17113619</v>
      </c>
      <c r="C35" s="32" t="s">
        <v>207</v>
      </c>
      <c r="D35" s="22">
        <v>186243</v>
      </c>
      <c r="E35" s="22">
        <v>671688</v>
      </c>
      <c r="F35" s="25">
        <v>9.11</v>
      </c>
      <c r="G35" s="25">
        <v>-2.89</v>
      </c>
    </row>
    <row r="36" spans="1:7" x14ac:dyDescent="0.2">
      <c r="A36" s="22">
        <v>35</v>
      </c>
      <c r="B36" s="23">
        <v>17113620</v>
      </c>
      <c r="C36" s="32" t="s">
        <v>208</v>
      </c>
      <c r="D36" s="22">
        <v>186360</v>
      </c>
      <c r="E36" s="22">
        <v>671660</v>
      </c>
      <c r="F36" s="25">
        <v>-90.5</v>
      </c>
      <c r="G36" s="25">
        <v>-104.5</v>
      </c>
    </row>
    <row r="37" spans="1:7" x14ac:dyDescent="0.2">
      <c r="A37" s="22">
        <v>36</v>
      </c>
      <c r="B37" s="23">
        <v>17113702</v>
      </c>
      <c r="C37" s="32" t="s">
        <v>213</v>
      </c>
      <c r="D37" s="24">
        <v>187320</v>
      </c>
      <c r="E37" s="24">
        <v>671360</v>
      </c>
      <c r="F37" s="25">
        <v>10</v>
      </c>
      <c r="G37" s="25">
        <v>-10</v>
      </c>
    </row>
    <row r="38" spans="1:7" x14ac:dyDescent="0.2">
      <c r="A38" s="22">
        <v>37</v>
      </c>
      <c r="B38" s="23">
        <v>17113703</v>
      </c>
      <c r="C38" s="32" t="s">
        <v>215</v>
      </c>
      <c r="D38" s="24">
        <v>187879</v>
      </c>
      <c r="E38" s="24">
        <v>671543</v>
      </c>
      <c r="F38" s="28">
        <f>29.19-24.7</f>
        <v>4.490000000000002</v>
      </c>
      <c r="G38" s="28">
        <f>29.19-39</f>
        <v>-9.8099999999999987</v>
      </c>
    </row>
    <row r="39" spans="1:7" x14ac:dyDescent="0.2">
      <c r="A39" s="22">
        <v>38</v>
      </c>
      <c r="B39" s="23">
        <v>17113704</v>
      </c>
      <c r="C39" s="32" t="s">
        <v>219</v>
      </c>
      <c r="D39" s="24">
        <v>187771</v>
      </c>
      <c r="E39" s="24">
        <v>671131</v>
      </c>
      <c r="F39" s="28">
        <f>33.25-28</f>
        <v>5.25</v>
      </c>
      <c r="G39" s="28">
        <f>33.25-42.6</f>
        <v>-9.3500000000000014</v>
      </c>
    </row>
    <row r="40" spans="1:7" x14ac:dyDescent="0.2">
      <c r="A40" s="22">
        <v>39</v>
      </c>
      <c r="B40" s="23">
        <v>17113801</v>
      </c>
      <c r="C40" s="32" t="s">
        <v>221</v>
      </c>
      <c r="D40" s="29">
        <v>188030</v>
      </c>
      <c r="E40" s="29">
        <v>671960</v>
      </c>
      <c r="F40" s="25">
        <v>-55.78</v>
      </c>
      <c r="G40" s="25">
        <v>-65.78</v>
      </c>
    </row>
    <row r="41" spans="1:7" x14ac:dyDescent="0.2">
      <c r="A41" s="22">
        <v>40</v>
      </c>
      <c r="B41" s="23">
        <v>17113803</v>
      </c>
      <c r="C41" s="32" t="s">
        <v>222</v>
      </c>
      <c r="D41" s="24">
        <v>188457</v>
      </c>
      <c r="E41" s="24">
        <v>671976</v>
      </c>
      <c r="F41" s="30">
        <f>39.9-93</f>
        <v>-53.1</v>
      </c>
      <c r="G41" s="30">
        <f>39.9-105</f>
        <v>-65.099999999999994</v>
      </c>
    </row>
    <row r="42" spans="1:7" x14ac:dyDescent="0.2">
      <c r="A42" s="22">
        <v>41</v>
      </c>
      <c r="B42" s="23">
        <v>17213302</v>
      </c>
      <c r="C42" s="32" t="s">
        <v>223</v>
      </c>
      <c r="D42" s="22">
        <v>183361</v>
      </c>
      <c r="E42" s="22">
        <v>672038</v>
      </c>
      <c r="F42" s="25">
        <v>-87</v>
      </c>
      <c r="G42" s="25">
        <v>-103</v>
      </c>
    </row>
    <row r="43" spans="1:7" x14ac:dyDescent="0.2">
      <c r="A43" s="22">
        <v>42</v>
      </c>
      <c r="B43" s="23">
        <v>17213403</v>
      </c>
      <c r="C43" s="32" t="s">
        <v>225</v>
      </c>
      <c r="D43" s="24">
        <v>184650</v>
      </c>
      <c r="E43" s="24">
        <v>672731</v>
      </c>
      <c r="F43" s="25">
        <v>-76</v>
      </c>
      <c r="G43" s="25">
        <v>-107.5</v>
      </c>
    </row>
    <row r="44" spans="1:7" x14ac:dyDescent="0.2">
      <c r="A44" s="22">
        <v>43</v>
      </c>
      <c r="B44" s="23">
        <v>17213504</v>
      </c>
      <c r="C44" s="32" t="s">
        <v>227</v>
      </c>
      <c r="D44" s="24">
        <v>185382</v>
      </c>
      <c r="E44" s="24">
        <v>672469</v>
      </c>
      <c r="F44" s="25">
        <f>79-104</f>
        <v>-25</v>
      </c>
      <c r="G44" s="25">
        <f>79-124</f>
        <v>-45</v>
      </c>
    </row>
    <row r="45" spans="1:7" x14ac:dyDescent="0.2">
      <c r="A45" s="22">
        <v>44</v>
      </c>
      <c r="B45" s="23">
        <v>17213601</v>
      </c>
      <c r="C45" s="32" t="s">
        <v>228</v>
      </c>
      <c r="D45" s="24">
        <v>186470</v>
      </c>
      <c r="E45" s="24">
        <v>672080</v>
      </c>
      <c r="F45" s="25">
        <v>-42.5</v>
      </c>
      <c r="G45" s="25">
        <v>-67.5</v>
      </c>
    </row>
    <row r="46" spans="1:7" x14ac:dyDescent="0.2">
      <c r="A46" s="22">
        <v>45</v>
      </c>
      <c r="B46" s="23">
        <v>17213602</v>
      </c>
      <c r="C46" s="32" t="s">
        <v>229</v>
      </c>
      <c r="D46" s="24">
        <v>186149</v>
      </c>
      <c r="E46" s="24">
        <v>672929</v>
      </c>
      <c r="F46" s="25">
        <f>62.9-63.2</f>
        <v>-0.30000000000000426</v>
      </c>
      <c r="G46" s="25">
        <f>62.9-79.5</f>
        <v>-16.600000000000001</v>
      </c>
    </row>
    <row r="47" spans="1:7" x14ac:dyDescent="0.2">
      <c r="A47" s="22">
        <v>46</v>
      </c>
      <c r="B47" s="23">
        <v>17213603</v>
      </c>
      <c r="C47" s="32" t="s">
        <v>231</v>
      </c>
      <c r="D47" s="24">
        <v>186095</v>
      </c>
      <c r="E47" s="24">
        <v>672082</v>
      </c>
      <c r="F47" s="25">
        <f>55-56.65</f>
        <v>-1.6499999999999986</v>
      </c>
      <c r="G47" s="25">
        <f>55-71</f>
        <v>-16</v>
      </c>
    </row>
    <row r="48" spans="1:7" x14ac:dyDescent="0.2">
      <c r="A48" s="22">
        <v>47</v>
      </c>
      <c r="B48" s="23">
        <v>17213604</v>
      </c>
      <c r="C48" s="32" t="s">
        <v>233</v>
      </c>
      <c r="D48" s="24">
        <v>186635</v>
      </c>
      <c r="E48" s="24">
        <v>672149</v>
      </c>
      <c r="F48" s="25">
        <f>42.8-42.15</f>
        <v>0.64999999999999858</v>
      </c>
      <c r="G48" s="25">
        <f>42.8-55.2</f>
        <v>-12.400000000000006</v>
      </c>
    </row>
    <row r="49" spans="1:7" x14ac:dyDescent="0.2">
      <c r="A49" s="22">
        <v>48</v>
      </c>
      <c r="B49" s="23">
        <v>17213605</v>
      </c>
      <c r="C49" s="32" t="s">
        <v>237</v>
      </c>
      <c r="D49" s="24">
        <v>186530</v>
      </c>
      <c r="E49" s="24">
        <v>672505</v>
      </c>
      <c r="F49" s="30">
        <f>52.23-50.7</f>
        <v>1.529999999999994</v>
      </c>
      <c r="G49" s="30">
        <f>52.23-65</f>
        <v>-12.770000000000003</v>
      </c>
    </row>
    <row r="50" spans="1:7" x14ac:dyDescent="0.2">
      <c r="A50" s="22">
        <v>49</v>
      </c>
      <c r="B50" s="23">
        <v>17213606</v>
      </c>
      <c r="C50" s="32" t="s">
        <v>240</v>
      </c>
      <c r="D50" s="24">
        <v>186701</v>
      </c>
      <c r="E50" s="24">
        <v>672141</v>
      </c>
      <c r="F50" s="30">
        <f>43.88-38.7</f>
        <v>5.18</v>
      </c>
      <c r="G50" s="30">
        <f>43.88-53.1</f>
        <v>-9.2199999999999989</v>
      </c>
    </row>
    <row r="51" spans="1:7" x14ac:dyDescent="0.2">
      <c r="A51" s="22">
        <v>50</v>
      </c>
      <c r="B51" s="23">
        <v>17213607</v>
      </c>
      <c r="C51" s="32" t="s">
        <v>242</v>
      </c>
      <c r="D51" s="24">
        <v>186003</v>
      </c>
      <c r="E51" s="24">
        <v>672620</v>
      </c>
      <c r="F51" s="28">
        <f>62-55.95</f>
        <v>6.0499999999999972</v>
      </c>
      <c r="G51" s="28">
        <f>62-70.27</f>
        <v>-8.269999999999996</v>
      </c>
    </row>
    <row r="52" spans="1:7" x14ac:dyDescent="0.2">
      <c r="A52" s="22">
        <v>51</v>
      </c>
      <c r="B52" s="23">
        <v>17213608</v>
      </c>
      <c r="C52" s="32" t="s">
        <v>244</v>
      </c>
      <c r="D52" s="26">
        <v>186612</v>
      </c>
      <c r="E52" s="26">
        <v>672156</v>
      </c>
      <c r="F52" s="25">
        <v>-16.7</v>
      </c>
      <c r="G52" s="25">
        <v>-27.7</v>
      </c>
    </row>
    <row r="53" spans="1:7" x14ac:dyDescent="0.2">
      <c r="A53" s="22">
        <v>52</v>
      </c>
      <c r="B53" s="23">
        <v>17213609</v>
      </c>
      <c r="C53" s="32" t="s">
        <v>246</v>
      </c>
      <c r="D53" s="26">
        <v>186610</v>
      </c>
      <c r="E53" s="26">
        <v>672158</v>
      </c>
      <c r="F53" s="25">
        <v>-40.700000000000003</v>
      </c>
      <c r="G53" s="25">
        <v>-51.7</v>
      </c>
    </row>
    <row r="54" spans="1:7" x14ac:dyDescent="0.2">
      <c r="A54" s="22">
        <v>53</v>
      </c>
      <c r="B54" s="23">
        <v>17213702</v>
      </c>
      <c r="C54" s="32" t="s">
        <v>247</v>
      </c>
      <c r="D54" s="24">
        <v>187440</v>
      </c>
      <c r="E54" s="24">
        <v>672655</v>
      </c>
      <c r="F54" s="28">
        <f>60-51.65</f>
        <v>8.3500000000000014</v>
      </c>
      <c r="G54" s="28">
        <f>60-66</f>
        <v>-6</v>
      </c>
    </row>
    <row r="55" spans="1:7" x14ac:dyDescent="0.2">
      <c r="A55" s="22">
        <v>54</v>
      </c>
      <c r="B55" s="23">
        <v>17313403</v>
      </c>
      <c r="C55" s="32" t="s">
        <v>248</v>
      </c>
      <c r="D55" s="24">
        <v>184875</v>
      </c>
      <c r="E55" s="24">
        <v>673941</v>
      </c>
      <c r="F55" s="25">
        <f>43.7-92.16</f>
        <v>-48.459999999999994</v>
      </c>
      <c r="G55" s="25">
        <f>43.7-104.6</f>
        <v>-60.899999999999991</v>
      </c>
    </row>
    <row r="56" spans="1:7" x14ac:dyDescent="0.2">
      <c r="A56" s="22">
        <v>55</v>
      </c>
      <c r="B56" s="22">
        <v>17313404</v>
      </c>
      <c r="C56" s="32" t="s">
        <v>249</v>
      </c>
      <c r="D56" s="24">
        <v>184993</v>
      </c>
      <c r="E56" s="24">
        <v>673206</v>
      </c>
      <c r="F56" s="28">
        <f>50-120</f>
        <v>-70</v>
      </c>
      <c r="G56" s="28">
        <f>50-161.85</f>
        <v>-111.85</v>
      </c>
    </row>
    <row r="57" spans="1:7" x14ac:dyDescent="0.2">
      <c r="A57" s="22">
        <v>56</v>
      </c>
      <c r="B57" s="23">
        <v>17313405</v>
      </c>
      <c r="C57" s="32" t="s">
        <v>251</v>
      </c>
      <c r="D57" s="24">
        <v>184991</v>
      </c>
      <c r="E57" s="24">
        <v>673208</v>
      </c>
      <c r="F57" s="28">
        <f>50-94.4</f>
        <v>-44.400000000000006</v>
      </c>
      <c r="G57" s="28">
        <f>50-114.4</f>
        <v>-64.400000000000006</v>
      </c>
    </row>
    <row r="58" spans="1:7" x14ac:dyDescent="0.2">
      <c r="A58" s="22">
        <v>57</v>
      </c>
      <c r="B58" s="23">
        <v>17313603</v>
      </c>
      <c r="C58" s="32" t="s">
        <v>253</v>
      </c>
      <c r="D58" s="24">
        <v>186660</v>
      </c>
      <c r="E58" s="24">
        <v>673730</v>
      </c>
      <c r="F58" s="25">
        <f>48-30</f>
        <v>18</v>
      </c>
      <c r="G58" s="25">
        <f>48-50</f>
        <v>-2</v>
      </c>
    </row>
    <row r="59" spans="1:7" x14ac:dyDescent="0.2">
      <c r="A59" s="22">
        <v>58</v>
      </c>
      <c r="B59" s="23">
        <v>17313605</v>
      </c>
      <c r="C59" s="32" t="s">
        <v>254</v>
      </c>
      <c r="D59" s="24">
        <v>186555</v>
      </c>
      <c r="E59" s="24">
        <v>673101</v>
      </c>
      <c r="F59" s="25">
        <f>65-62</f>
        <v>3</v>
      </c>
      <c r="G59" s="25">
        <f>65-76.35</f>
        <v>-11.349999999999994</v>
      </c>
    </row>
    <row r="60" spans="1:7" x14ac:dyDescent="0.2">
      <c r="A60" s="22">
        <v>59</v>
      </c>
      <c r="B60" s="23">
        <v>17313606</v>
      </c>
      <c r="C60" s="32" t="s">
        <v>257</v>
      </c>
      <c r="D60" s="24">
        <v>186975</v>
      </c>
      <c r="E60" s="24">
        <v>673170</v>
      </c>
      <c r="F60" s="25">
        <f>65-56.65</f>
        <v>8.3500000000000014</v>
      </c>
      <c r="G60" s="25">
        <f>65-71</f>
        <v>-6</v>
      </c>
    </row>
    <row r="61" spans="1:7" x14ac:dyDescent="0.2">
      <c r="A61" s="22">
        <v>60</v>
      </c>
      <c r="B61" s="23">
        <v>17313608</v>
      </c>
      <c r="C61" s="32" t="s">
        <v>258</v>
      </c>
      <c r="D61" s="24">
        <v>186813</v>
      </c>
      <c r="E61" s="24">
        <v>673103</v>
      </c>
      <c r="F61" s="28">
        <f>57.132-53.15</f>
        <v>3.9819999999999993</v>
      </c>
      <c r="G61" s="28">
        <v>-10.5</v>
      </c>
    </row>
    <row r="62" spans="1:7" x14ac:dyDescent="0.2">
      <c r="A62" s="22">
        <v>61</v>
      </c>
      <c r="B62" s="23">
        <v>17313610</v>
      </c>
      <c r="C62" s="32" t="s">
        <v>260</v>
      </c>
      <c r="D62" s="24">
        <v>186675</v>
      </c>
      <c r="E62" s="24">
        <v>673182</v>
      </c>
      <c r="F62" s="28">
        <f>62.03-62.65</f>
        <v>-0.61999999999999744</v>
      </c>
      <c r="G62" s="28">
        <f>62.03-77</f>
        <v>-14.969999999999999</v>
      </c>
    </row>
    <row r="63" spans="1:7" x14ac:dyDescent="0.2">
      <c r="A63" s="22">
        <v>62</v>
      </c>
      <c r="B63" s="23">
        <v>17313611</v>
      </c>
      <c r="C63" s="32" t="s">
        <v>261</v>
      </c>
      <c r="D63" s="26">
        <v>186555</v>
      </c>
      <c r="E63" s="26">
        <v>673099</v>
      </c>
      <c r="F63" s="25">
        <v>-17.100000000000001</v>
      </c>
      <c r="G63" s="25">
        <v>-28.1</v>
      </c>
    </row>
    <row r="64" spans="1:7" x14ac:dyDescent="0.2">
      <c r="A64" s="22">
        <v>63</v>
      </c>
      <c r="B64" s="23">
        <v>17313612</v>
      </c>
      <c r="C64" s="32" t="s">
        <v>265</v>
      </c>
      <c r="D64" s="26">
        <v>186552</v>
      </c>
      <c r="E64" s="26">
        <v>673100</v>
      </c>
      <c r="F64" s="25">
        <v>-65.099999999999994</v>
      </c>
      <c r="G64" s="25">
        <v>-80.099999999999994</v>
      </c>
    </row>
    <row r="65" spans="1:7" x14ac:dyDescent="0.2">
      <c r="A65" s="22">
        <v>64</v>
      </c>
      <c r="B65" s="23">
        <v>17314501</v>
      </c>
      <c r="C65" s="32" t="s">
        <v>268</v>
      </c>
      <c r="D65" s="22">
        <v>185747</v>
      </c>
      <c r="E65" s="22">
        <v>673456</v>
      </c>
      <c r="F65" s="25">
        <v>-47</v>
      </c>
      <c r="G65" s="25">
        <v>-63</v>
      </c>
    </row>
    <row r="66" spans="1:7" x14ac:dyDescent="0.2">
      <c r="A66" s="22">
        <v>65</v>
      </c>
      <c r="B66" s="23">
        <v>17413501</v>
      </c>
      <c r="C66" s="32" t="s">
        <v>270</v>
      </c>
      <c r="D66" s="24">
        <v>185360</v>
      </c>
      <c r="E66" s="24">
        <v>674360</v>
      </c>
      <c r="F66" s="25">
        <v>-48.6</v>
      </c>
      <c r="G66" s="25">
        <v>-71.95</v>
      </c>
    </row>
    <row r="67" spans="1:7" x14ac:dyDescent="0.2">
      <c r="A67" s="22">
        <v>66</v>
      </c>
      <c r="B67" s="23">
        <v>17413601</v>
      </c>
      <c r="C67" s="32" t="s">
        <v>271</v>
      </c>
      <c r="D67" s="24">
        <v>186350</v>
      </c>
      <c r="E67" s="24">
        <v>674580</v>
      </c>
      <c r="F67" s="25">
        <v>-54.57</v>
      </c>
      <c r="G67" s="25">
        <v>-73.400000000000006</v>
      </c>
    </row>
    <row r="68" spans="1:7" x14ac:dyDescent="0.2">
      <c r="A68" s="22">
        <v>67</v>
      </c>
      <c r="B68" s="23">
        <v>17413603</v>
      </c>
      <c r="C68" s="32" t="s">
        <v>272</v>
      </c>
      <c r="D68" s="22">
        <v>186551</v>
      </c>
      <c r="E68" s="22">
        <v>674069</v>
      </c>
      <c r="F68" s="25">
        <v>-55.8</v>
      </c>
      <c r="G68" s="25">
        <v>-61.8</v>
      </c>
    </row>
    <row r="69" spans="1:7" x14ac:dyDescent="0.2">
      <c r="A69" s="22">
        <v>68</v>
      </c>
      <c r="B69" s="23">
        <v>17413702</v>
      </c>
      <c r="C69" s="32" t="s">
        <v>274</v>
      </c>
      <c r="D69" s="26">
        <v>187730</v>
      </c>
      <c r="E69" s="26">
        <v>674857</v>
      </c>
      <c r="F69" s="25">
        <v>-46</v>
      </c>
      <c r="G69" s="25">
        <v>-67</v>
      </c>
    </row>
    <row r="70" spans="1:7" x14ac:dyDescent="0.2">
      <c r="A70" s="22">
        <v>69</v>
      </c>
      <c r="B70" s="23">
        <v>17513601</v>
      </c>
      <c r="C70" s="32" t="s">
        <v>275</v>
      </c>
      <c r="D70" s="24">
        <v>186160</v>
      </c>
      <c r="E70" s="24">
        <v>675050</v>
      </c>
      <c r="F70" s="25">
        <v>-32.409999999999997</v>
      </c>
      <c r="G70" s="25">
        <v>-55.1</v>
      </c>
    </row>
  </sheetData>
  <sortState xmlns:xlrd2="http://schemas.microsoft.com/office/spreadsheetml/2017/richdata2" ref="A2:G70">
    <sortCondition ref="B2:B70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T266"/>
  <sheetViews>
    <sheetView workbookViewId="0">
      <selection activeCell="I13" sqref="I13"/>
    </sheetView>
  </sheetViews>
  <sheetFormatPr defaultColWidth="8.875" defaultRowHeight="14.25" x14ac:dyDescent="0.2"/>
  <cols>
    <col min="1" max="1" width="8.125" style="5" bestFit="1" customWidth="1"/>
    <col min="2" max="2" width="12.75" style="5" bestFit="1" customWidth="1"/>
    <col min="3" max="3" width="14.625" style="5" bestFit="1" customWidth="1"/>
    <col min="4" max="4" width="26.125" style="10" bestFit="1" customWidth="1"/>
    <col min="5" max="5" width="11.625" style="5" bestFit="1" customWidth="1"/>
    <col min="6" max="6" width="10.25" style="5" bestFit="1" customWidth="1"/>
    <col min="7" max="12" width="8.875" style="5"/>
    <col min="13" max="13" width="11" style="5" bestFit="1" customWidth="1"/>
    <col min="14" max="41" width="8.875" style="5"/>
    <col min="42" max="42" width="12.625" style="5" customWidth="1"/>
    <col min="43" max="43" width="8.875" style="5"/>
    <col min="44" max="44" width="7.25" style="5" bestFit="1" customWidth="1"/>
    <col min="45" max="45" width="10.625" style="5" bestFit="1" customWidth="1"/>
    <col min="46" max="46" width="8.875" style="5"/>
    <col min="47" max="47" width="14.125" style="5" customWidth="1"/>
    <col min="48" max="48" width="14.625" style="5" customWidth="1"/>
    <col min="49" max="49" width="12.375" style="5" bestFit="1" customWidth="1"/>
    <col min="50" max="50" width="14.375" style="5" bestFit="1" customWidth="1"/>
    <col min="51" max="53" width="8.875" style="5"/>
    <col min="54" max="54" width="15.25" style="5" bestFit="1" customWidth="1"/>
    <col min="55" max="61" width="8.875" style="5"/>
    <col min="62" max="63" width="15.625" style="5" bestFit="1" customWidth="1"/>
    <col min="64" max="64" width="8.875" style="5"/>
    <col min="65" max="65" width="10.375" style="5" bestFit="1" customWidth="1"/>
    <col min="66" max="68" width="8.875" style="5"/>
    <col min="69" max="69" width="10.375" style="5" bestFit="1" customWidth="1"/>
    <col min="70" max="70" width="8.875" style="5"/>
    <col min="71" max="71" width="11.875" style="5" bestFit="1" customWidth="1"/>
    <col min="72" max="75" width="8.875" style="5"/>
    <col min="76" max="76" width="11" style="5" bestFit="1" customWidth="1"/>
    <col min="77" max="83" width="8.875" style="5"/>
    <col min="84" max="84" width="12.125" style="5" bestFit="1" customWidth="1"/>
    <col min="85" max="85" width="10.375" style="5" customWidth="1"/>
    <col min="86" max="86" width="10.875" style="5" customWidth="1"/>
    <col min="87" max="91" width="8.875" style="5"/>
    <col min="92" max="92" width="12.125" style="5" bestFit="1" customWidth="1"/>
    <col min="93" max="97" width="8.875" style="5"/>
    <col min="98" max="98" width="30.375" style="5" bestFit="1" customWidth="1"/>
    <col min="99" max="112" width="8.875" style="5"/>
    <col min="113" max="113" width="37.375" style="5" customWidth="1"/>
    <col min="114" max="114" width="15.125" style="5" customWidth="1"/>
    <col min="115" max="118" width="8.875" style="5"/>
    <col min="119" max="119" width="13.375" style="5" customWidth="1"/>
    <col min="120" max="122" width="8.875" style="5"/>
    <col min="123" max="123" width="16.75" style="5" customWidth="1"/>
    <col min="124" max="124" width="9.75" style="5" bestFit="1" customWidth="1"/>
    <col min="125" max="125" width="12.125" style="5" bestFit="1" customWidth="1"/>
    <col min="126" max="126" width="12.25" style="5" bestFit="1" customWidth="1"/>
    <col min="127" max="132" width="8.875" style="5"/>
    <col min="133" max="133" width="11.25" style="5" bestFit="1" customWidth="1"/>
    <col min="134" max="134" width="9.625" style="5" bestFit="1" customWidth="1"/>
    <col min="135" max="16384" width="8.875" style="5"/>
  </cols>
  <sheetData>
    <row r="1" spans="1:137" s="41" customFormat="1" ht="60.75" x14ac:dyDescent="0.3">
      <c r="A1" s="36" t="s">
        <v>327</v>
      </c>
      <c r="B1" s="36" t="s">
        <v>0</v>
      </c>
      <c r="C1" s="36" t="s">
        <v>326</v>
      </c>
      <c r="D1" s="36" t="s">
        <v>1</v>
      </c>
      <c r="E1" s="37" t="s">
        <v>321</v>
      </c>
      <c r="F1" s="37" t="s">
        <v>322</v>
      </c>
      <c r="G1" s="37" t="s">
        <v>2</v>
      </c>
      <c r="H1" s="37" t="s">
        <v>3</v>
      </c>
      <c r="I1" s="37" t="s">
        <v>4</v>
      </c>
      <c r="J1" s="37" t="s">
        <v>5</v>
      </c>
      <c r="K1" s="37" t="s">
        <v>6</v>
      </c>
      <c r="L1" s="37" t="s">
        <v>7</v>
      </c>
      <c r="M1" s="37" t="s">
        <v>8</v>
      </c>
      <c r="N1" s="37" t="s">
        <v>9</v>
      </c>
      <c r="O1" s="37" t="s">
        <v>10</v>
      </c>
      <c r="P1" s="37" t="s">
        <v>11</v>
      </c>
      <c r="Q1" s="37" t="s">
        <v>12</v>
      </c>
      <c r="R1" s="37" t="s">
        <v>13</v>
      </c>
      <c r="S1" s="37" t="s">
        <v>14</v>
      </c>
      <c r="T1" s="37" t="s">
        <v>15</v>
      </c>
      <c r="U1" s="37" t="s">
        <v>16</v>
      </c>
      <c r="V1" s="37" t="s">
        <v>17</v>
      </c>
      <c r="W1" s="38" t="s">
        <v>18</v>
      </c>
      <c r="X1" s="38" t="s">
        <v>19</v>
      </c>
      <c r="Y1" s="38" t="s">
        <v>20</v>
      </c>
      <c r="Z1" s="38" t="s">
        <v>21</v>
      </c>
      <c r="AA1" s="38" t="s">
        <v>22</v>
      </c>
      <c r="AB1" s="37" t="s">
        <v>23</v>
      </c>
      <c r="AC1" s="38" t="s">
        <v>323</v>
      </c>
      <c r="AD1" s="38" t="s">
        <v>324</v>
      </c>
      <c r="AE1" s="38" t="s">
        <v>325</v>
      </c>
      <c r="AF1" s="39" t="s">
        <v>24</v>
      </c>
      <c r="AG1" s="39" t="s">
        <v>25</v>
      </c>
      <c r="AH1" s="39" t="s">
        <v>26</v>
      </c>
      <c r="AI1" s="39" t="s">
        <v>27</v>
      </c>
      <c r="AJ1" s="39" t="s">
        <v>28</v>
      </c>
      <c r="AK1" s="37" t="s">
        <v>29</v>
      </c>
      <c r="AL1" s="37" t="s">
        <v>30</v>
      </c>
      <c r="AM1" s="37" t="s">
        <v>31</v>
      </c>
      <c r="AN1" s="37" t="s">
        <v>32</v>
      </c>
      <c r="AO1" s="37" t="s">
        <v>33</v>
      </c>
      <c r="AP1" s="37" t="s">
        <v>34</v>
      </c>
      <c r="AQ1" s="37" t="s">
        <v>35</v>
      </c>
      <c r="AR1" s="37" t="s">
        <v>36</v>
      </c>
      <c r="AS1" s="37" t="s">
        <v>37</v>
      </c>
      <c r="AT1" s="37" t="s">
        <v>38</v>
      </c>
      <c r="AU1" s="37" t="s">
        <v>39</v>
      </c>
      <c r="AV1" s="37" t="s">
        <v>40</v>
      </c>
      <c r="AW1" s="37" t="s">
        <v>41</v>
      </c>
      <c r="AX1" s="37" t="s">
        <v>42</v>
      </c>
      <c r="AY1" s="37" t="s">
        <v>43</v>
      </c>
      <c r="AZ1" s="37" t="s">
        <v>44</v>
      </c>
      <c r="BA1" s="37" t="s">
        <v>45</v>
      </c>
      <c r="BB1" s="37" t="s">
        <v>46</v>
      </c>
      <c r="BC1" s="37" t="s">
        <v>47</v>
      </c>
      <c r="BD1" s="37" t="s">
        <v>48</v>
      </c>
      <c r="BE1" s="37" t="s">
        <v>49</v>
      </c>
      <c r="BF1" s="37" t="s">
        <v>50</v>
      </c>
      <c r="BG1" s="37" t="s">
        <v>51</v>
      </c>
      <c r="BH1" s="37" t="s">
        <v>52</v>
      </c>
      <c r="BI1" s="37" t="s">
        <v>53</v>
      </c>
      <c r="BJ1" s="37" t="s">
        <v>54</v>
      </c>
      <c r="BK1" s="37" t="s">
        <v>55</v>
      </c>
      <c r="BL1" s="37" t="s">
        <v>56</v>
      </c>
      <c r="BM1" s="37" t="s">
        <v>57</v>
      </c>
      <c r="BN1" s="37" t="s">
        <v>58</v>
      </c>
      <c r="BO1" s="37" t="s">
        <v>59</v>
      </c>
      <c r="BP1" s="37" t="s">
        <v>60</v>
      </c>
      <c r="BQ1" s="37" t="s">
        <v>61</v>
      </c>
      <c r="BR1" s="37" t="s">
        <v>62</v>
      </c>
      <c r="BS1" s="37" t="s">
        <v>63</v>
      </c>
      <c r="BT1" s="37" t="s">
        <v>64</v>
      </c>
      <c r="BU1" s="37" t="s">
        <v>65</v>
      </c>
      <c r="BV1" s="37" t="s">
        <v>66</v>
      </c>
      <c r="BW1" s="37" t="s">
        <v>67</v>
      </c>
      <c r="BX1" s="37" t="s">
        <v>68</v>
      </c>
      <c r="BY1" s="37" t="s">
        <v>69</v>
      </c>
      <c r="BZ1" s="37" t="s">
        <v>70</v>
      </c>
      <c r="CA1" s="37" t="s">
        <v>71</v>
      </c>
      <c r="CB1" s="37" t="s">
        <v>72</v>
      </c>
      <c r="CC1" s="37" t="s">
        <v>73</v>
      </c>
      <c r="CD1" s="37" t="s">
        <v>74</v>
      </c>
      <c r="CE1" s="37" t="s">
        <v>75</v>
      </c>
      <c r="CF1" s="37" t="s">
        <v>76</v>
      </c>
      <c r="CG1" s="37" t="s">
        <v>77</v>
      </c>
      <c r="CH1" s="37" t="s">
        <v>78</v>
      </c>
      <c r="CI1" s="37" t="s">
        <v>79</v>
      </c>
      <c r="CJ1" s="37" t="s">
        <v>80</v>
      </c>
      <c r="CK1" s="37" t="s">
        <v>81</v>
      </c>
      <c r="CL1" s="37" t="s">
        <v>82</v>
      </c>
      <c r="CM1" s="37" t="s">
        <v>83</v>
      </c>
      <c r="CN1" s="37" t="s">
        <v>84</v>
      </c>
      <c r="CO1" s="37" t="s">
        <v>85</v>
      </c>
      <c r="CP1" s="37" t="s">
        <v>86</v>
      </c>
      <c r="CQ1" s="37" t="s">
        <v>87</v>
      </c>
      <c r="CR1" s="37" t="s">
        <v>88</v>
      </c>
      <c r="CS1" s="37" t="s">
        <v>89</v>
      </c>
      <c r="CT1" s="37"/>
      <c r="CU1" s="40" t="s">
        <v>90</v>
      </c>
      <c r="CV1" s="40" t="s">
        <v>91</v>
      </c>
      <c r="CW1" s="40" t="s">
        <v>92</v>
      </c>
      <c r="CX1" s="40" t="s">
        <v>93</v>
      </c>
      <c r="CY1" s="40" t="s">
        <v>94</v>
      </c>
      <c r="CZ1" s="40" t="s">
        <v>95</v>
      </c>
      <c r="DA1" s="40" t="s">
        <v>96</v>
      </c>
      <c r="DB1" s="40" t="s">
        <v>97</v>
      </c>
      <c r="DC1" s="40" t="s">
        <v>98</v>
      </c>
      <c r="DD1" s="40" t="s">
        <v>99</v>
      </c>
      <c r="DE1" s="40" t="s">
        <v>100</v>
      </c>
      <c r="DF1" s="40" t="s">
        <v>101</v>
      </c>
      <c r="DG1" s="40" t="s">
        <v>102</v>
      </c>
      <c r="DH1" s="40" t="s">
        <v>103</v>
      </c>
      <c r="DI1" s="37" t="s">
        <v>298</v>
      </c>
      <c r="DJ1" s="40" t="s">
        <v>104</v>
      </c>
      <c r="DK1" s="40" t="s">
        <v>105</v>
      </c>
      <c r="DL1" s="40" t="s">
        <v>106</v>
      </c>
      <c r="DM1" s="40" t="s">
        <v>107</v>
      </c>
      <c r="DN1" s="40" t="s">
        <v>108</v>
      </c>
      <c r="DO1" s="40" t="s">
        <v>109</v>
      </c>
      <c r="DP1" s="40" t="s">
        <v>110</v>
      </c>
      <c r="DQ1" s="40" t="s">
        <v>111</v>
      </c>
      <c r="DR1" s="40" t="s">
        <v>112</v>
      </c>
      <c r="DS1" s="40" t="s">
        <v>113</v>
      </c>
      <c r="DT1" s="40" t="s">
        <v>114</v>
      </c>
      <c r="DU1" s="40" t="s">
        <v>115</v>
      </c>
      <c r="DV1" s="40" t="s">
        <v>116</v>
      </c>
      <c r="DW1" s="40" t="s">
        <v>117</v>
      </c>
      <c r="DX1" s="40" t="s">
        <v>118</v>
      </c>
      <c r="DY1" s="40" t="s">
        <v>119</v>
      </c>
      <c r="DZ1" s="40" t="s">
        <v>120</v>
      </c>
      <c r="EA1" s="40" t="s">
        <v>121</v>
      </c>
      <c r="EB1" s="40" t="s">
        <v>122</v>
      </c>
      <c r="EC1" s="40" t="s">
        <v>123</v>
      </c>
      <c r="ED1" s="40" t="s">
        <v>124</v>
      </c>
      <c r="EE1" s="40" t="s">
        <v>125</v>
      </c>
    </row>
    <row r="2" spans="1:137" s="90" customFormat="1" ht="16.5" x14ac:dyDescent="0.35">
      <c r="A2" s="3">
        <v>1</v>
      </c>
      <c r="B2" s="19">
        <v>40358</v>
      </c>
      <c r="C2" s="3">
        <v>16913502</v>
      </c>
      <c r="D2" s="17" t="s">
        <v>126</v>
      </c>
      <c r="E2" s="15">
        <v>235.3135</v>
      </c>
      <c r="F2" s="15"/>
      <c r="G2" s="85">
        <v>1.0161</v>
      </c>
      <c r="H2" s="86">
        <v>68.042900000000003</v>
      </c>
      <c r="I2" s="15">
        <v>164.8141</v>
      </c>
      <c r="J2" s="15" t="s">
        <v>127</v>
      </c>
      <c r="K2" s="15" t="s">
        <v>127</v>
      </c>
      <c r="L2" s="15"/>
      <c r="M2" s="15">
        <v>4.2171000000000003</v>
      </c>
      <c r="N2" s="15">
        <v>3.8391999999999999</v>
      </c>
      <c r="O2" s="15"/>
      <c r="P2" s="15" t="s">
        <v>127</v>
      </c>
      <c r="Q2" s="15">
        <v>1.4651000000000001</v>
      </c>
      <c r="R2" s="15" t="s">
        <v>128</v>
      </c>
      <c r="S2" s="15"/>
      <c r="T2" s="15"/>
      <c r="U2" s="15"/>
      <c r="V2" s="15"/>
      <c r="W2" s="15">
        <v>102.73</v>
      </c>
      <c r="X2" s="15">
        <v>3.43106</v>
      </c>
      <c r="Y2" s="15">
        <v>32.1419</v>
      </c>
      <c r="Z2" s="15">
        <v>132.19499999999999</v>
      </c>
      <c r="AA2" s="15">
        <v>271</v>
      </c>
      <c r="AB2" s="15"/>
      <c r="AC2" s="15">
        <v>56</v>
      </c>
      <c r="AD2" s="15">
        <v>240.5</v>
      </c>
      <c r="AE2" s="15">
        <v>58</v>
      </c>
      <c r="AF2" s="15"/>
      <c r="AG2" s="15"/>
      <c r="AH2" s="15"/>
      <c r="AI2" s="15"/>
      <c r="AJ2" s="15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124">
        <v>1.9</v>
      </c>
      <c r="CV2" s="124">
        <v>45</v>
      </c>
      <c r="CW2" s="124" t="s">
        <v>328</v>
      </c>
      <c r="CX2" s="124" t="s">
        <v>328</v>
      </c>
      <c r="CY2" s="124" t="s">
        <v>328</v>
      </c>
      <c r="CZ2" s="124" t="s">
        <v>328</v>
      </c>
      <c r="DA2" s="124" t="s">
        <v>328</v>
      </c>
      <c r="DB2" s="125"/>
      <c r="DC2" s="125"/>
      <c r="DD2" s="124" t="s">
        <v>328</v>
      </c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</row>
    <row r="3" spans="1:137" s="90" customFormat="1" ht="16.5" x14ac:dyDescent="0.35">
      <c r="A3" s="3">
        <v>1</v>
      </c>
      <c r="B3" s="19">
        <v>40395</v>
      </c>
      <c r="C3" s="3">
        <v>16913502</v>
      </c>
      <c r="D3" s="17" t="s">
        <v>126</v>
      </c>
      <c r="E3" s="15">
        <v>150</v>
      </c>
      <c r="F3" s="15"/>
      <c r="G3" s="3"/>
      <c r="H3" s="86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124" t="s">
        <v>329</v>
      </c>
      <c r="CV3" s="124">
        <v>49.2</v>
      </c>
      <c r="CW3" s="124" t="s">
        <v>328</v>
      </c>
      <c r="CX3" s="124" t="s">
        <v>328</v>
      </c>
      <c r="CY3" s="124" t="s">
        <v>328</v>
      </c>
      <c r="CZ3" s="124" t="s">
        <v>328</v>
      </c>
      <c r="DA3" s="124" t="s">
        <v>328</v>
      </c>
      <c r="DB3" s="126"/>
      <c r="DC3" s="126"/>
      <c r="DD3" s="124" t="s">
        <v>328</v>
      </c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</row>
    <row r="4" spans="1:137" s="90" customFormat="1" ht="15" customHeight="1" x14ac:dyDescent="0.2">
      <c r="A4" s="3">
        <v>1</v>
      </c>
      <c r="B4" s="19">
        <v>41210</v>
      </c>
      <c r="C4" s="3">
        <v>16913502</v>
      </c>
      <c r="D4" s="17" t="s">
        <v>126</v>
      </c>
      <c r="E4" s="3" t="s">
        <v>127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 t="s">
        <v>127</v>
      </c>
      <c r="CV4" s="3">
        <v>250</v>
      </c>
      <c r="CW4" s="3" t="s">
        <v>127</v>
      </c>
      <c r="CX4" s="3" t="s">
        <v>127</v>
      </c>
      <c r="CY4" s="3" t="s">
        <v>127</v>
      </c>
      <c r="CZ4" s="3" t="s">
        <v>127</v>
      </c>
      <c r="DA4" s="3" t="s">
        <v>127</v>
      </c>
      <c r="DB4" s="3" t="s">
        <v>127</v>
      </c>
      <c r="DC4" s="3" t="s">
        <v>127</v>
      </c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</row>
    <row r="5" spans="1:137" s="90" customFormat="1" ht="15" customHeight="1" x14ac:dyDescent="0.2">
      <c r="A5" s="3">
        <v>2</v>
      </c>
      <c r="B5" s="19">
        <v>42689</v>
      </c>
      <c r="C5" s="3">
        <v>17013401</v>
      </c>
      <c r="D5" s="17" t="s">
        <v>129</v>
      </c>
      <c r="E5" s="15">
        <v>26</v>
      </c>
      <c r="F5" s="15">
        <v>16.399999999999999</v>
      </c>
      <c r="G5" s="3" t="s">
        <v>127</v>
      </c>
      <c r="H5" s="86">
        <v>47.843499999999999</v>
      </c>
      <c r="I5" s="15">
        <v>100.643</v>
      </c>
      <c r="J5" s="15" t="s">
        <v>127</v>
      </c>
      <c r="K5" s="15" t="s">
        <v>127</v>
      </c>
      <c r="L5" s="15" t="s">
        <v>127</v>
      </c>
      <c r="M5" s="15">
        <v>3.82836</v>
      </c>
      <c r="N5" s="15" t="s">
        <v>127</v>
      </c>
      <c r="O5" s="15">
        <v>3.25</v>
      </c>
      <c r="P5" s="15">
        <v>5.4736000000000002</v>
      </c>
      <c r="Q5" s="15" t="s">
        <v>127</v>
      </c>
      <c r="R5" s="15" t="s">
        <v>127</v>
      </c>
      <c r="S5" s="15" t="s">
        <v>127</v>
      </c>
      <c r="T5" s="15">
        <v>12.2295</v>
      </c>
      <c r="U5" s="15">
        <v>315.59800000000001</v>
      </c>
      <c r="V5" s="15"/>
      <c r="W5" s="15">
        <v>40.198500000000003</v>
      </c>
      <c r="X5" s="15">
        <v>10.033799999999999</v>
      </c>
      <c r="Y5" s="15">
        <v>10.9457</v>
      </c>
      <c r="Z5" s="15">
        <v>95.882000000000005</v>
      </c>
      <c r="AA5" s="15">
        <v>111.2272</v>
      </c>
      <c r="AB5" s="15">
        <v>0.38090000000000002</v>
      </c>
      <c r="AC5" s="15">
        <v>37.441899999999997</v>
      </c>
      <c r="AD5" s="15">
        <v>205</v>
      </c>
      <c r="AE5" s="15">
        <v>43.104799999999997</v>
      </c>
      <c r="AF5" s="15"/>
      <c r="AG5" s="15"/>
      <c r="AH5" s="15"/>
      <c r="AI5" s="4" t="s">
        <v>130</v>
      </c>
      <c r="AJ5" s="4"/>
      <c r="AK5" s="3" t="s">
        <v>127</v>
      </c>
      <c r="AL5" s="3" t="s">
        <v>127</v>
      </c>
      <c r="AM5" s="3" t="s">
        <v>127</v>
      </c>
      <c r="AN5" s="3" t="s">
        <v>127</v>
      </c>
      <c r="AO5" s="3" t="s">
        <v>127</v>
      </c>
      <c r="AP5" s="3" t="s">
        <v>127</v>
      </c>
      <c r="AQ5" s="3" t="s">
        <v>127</v>
      </c>
      <c r="AR5" s="3" t="s">
        <v>127</v>
      </c>
      <c r="AS5" s="3" t="s">
        <v>127</v>
      </c>
      <c r="AT5" s="3" t="s">
        <v>127</v>
      </c>
      <c r="AU5" s="3" t="s">
        <v>127</v>
      </c>
      <c r="AV5" s="3" t="s">
        <v>127</v>
      </c>
      <c r="AW5" s="3" t="s">
        <v>127</v>
      </c>
      <c r="AX5" s="3" t="s">
        <v>127</v>
      </c>
      <c r="AY5" s="3" t="s">
        <v>127</v>
      </c>
      <c r="AZ5" s="3" t="s">
        <v>127</v>
      </c>
      <c r="BA5" s="3" t="s">
        <v>127</v>
      </c>
      <c r="BB5" s="3" t="s">
        <v>127</v>
      </c>
      <c r="BC5" s="3" t="s">
        <v>127</v>
      </c>
      <c r="BD5" s="3" t="s">
        <v>127</v>
      </c>
      <c r="BE5" s="3" t="s">
        <v>127</v>
      </c>
      <c r="BF5" s="3" t="s">
        <v>127</v>
      </c>
      <c r="BG5" s="3" t="s">
        <v>127</v>
      </c>
      <c r="BH5" s="3" t="s">
        <v>127</v>
      </c>
      <c r="BI5" s="3" t="s">
        <v>127</v>
      </c>
      <c r="BJ5" s="3" t="s">
        <v>127</v>
      </c>
      <c r="BK5" s="3" t="s">
        <v>127</v>
      </c>
      <c r="BL5" s="3" t="s">
        <v>127</v>
      </c>
      <c r="BM5" s="3" t="s">
        <v>127</v>
      </c>
      <c r="BN5" s="3" t="s">
        <v>127</v>
      </c>
      <c r="BO5" s="3" t="s">
        <v>127</v>
      </c>
      <c r="BP5" s="3" t="s">
        <v>127</v>
      </c>
      <c r="BQ5" s="3" t="s">
        <v>127</v>
      </c>
      <c r="BR5" s="3" t="s">
        <v>127</v>
      </c>
      <c r="BS5" s="3" t="s">
        <v>127</v>
      </c>
      <c r="BT5" s="3" t="s">
        <v>127</v>
      </c>
      <c r="BU5" s="3" t="s">
        <v>127</v>
      </c>
      <c r="BV5" s="3" t="s">
        <v>127</v>
      </c>
      <c r="BW5" s="3" t="s">
        <v>127</v>
      </c>
      <c r="BX5" s="3" t="s">
        <v>127</v>
      </c>
      <c r="BY5" s="3" t="s">
        <v>127</v>
      </c>
      <c r="BZ5" s="3" t="s">
        <v>127</v>
      </c>
      <c r="CA5" s="3" t="s">
        <v>127</v>
      </c>
      <c r="CB5" s="3" t="s">
        <v>127</v>
      </c>
      <c r="CC5" s="3" t="s">
        <v>127</v>
      </c>
      <c r="CD5" s="3" t="s">
        <v>127</v>
      </c>
      <c r="CE5" s="3" t="s">
        <v>127</v>
      </c>
      <c r="CF5" s="3" t="s">
        <v>127</v>
      </c>
      <c r="CG5" s="3" t="s">
        <v>127</v>
      </c>
      <c r="CH5" s="3" t="s">
        <v>127</v>
      </c>
      <c r="CI5" s="3" t="s">
        <v>127</v>
      </c>
      <c r="CJ5" s="3" t="s">
        <v>127</v>
      </c>
      <c r="CK5" s="3" t="s">
        <v>127</v>
      </c>
      <c r="CL5" s="3" t="s">
        <v>127</v>
      </c>
      <c r="CM5" s="3" t="s">
        <v>127</v>
      </c>
      <c r="CN5" s="3" t="s">
        <v>127</v>
      </c>
      <c r="CO5" s="3" t="s">
        <v>127</v>
      </c>
      <c r="CP5" s="3" t="s">
        <v>127</v>
      </c>
      <c r="CQ5" s="3" t="s">
        <v>127</v>
      </c>
      <c r="CR5" s="3" t="s">
        <v>127</v>
      </c>
      <c r="CS5" s="3" t="s">
        <v>127</v>
      </c>
      <c r="CT5" s="3"/>
      <c r="CU5" s="4" t="s">
        <v>131</v>
      </c>
      <c r="CV5" s="4" t="s">
        <v>131</v>
      </c>
      <c r="CW5" s="4" t="s">
        <v>131</v>
      </c>
      <c r="CX5" s="4" t="s">
        <v>131</v>
      </c>
      <c r="CY5" s="4" t="s">
        <v>131</v>
      </c>
      <c r="CZ5" s="4" t="s">
        <v>131</v>
      </c>
      <c r="DA5" s="4" t="s">
        <v>131</v>
      </c>
      <c r="DB5" s="4" t="s">
        <v>131</v>
      </c>
      <c r="DC5" s="4" t="s">
        <v>131</v>
      </c>
      <c r="DD5" s="3"/>
      <c r="DE5" s="3"/>
      <c r="DF5" s="3"/>
      <c r="DG5" s="3"/>
      <c r="DH5" s="3"/>
      <c r="DI5" s="3"/>
      <c r="DJ5" s="3" t="s">
        <v>127</v>
      </c>
      <c r="DK5" s="3" t="s">
        <v>127</v>
      </c>
      <c r="DL5" s="3" t="s">
        <v>127</v>
      </c>
      <c r="DM5" s="3" t="s">
        <v>127</v>
      </c>
      <c r="DN5" s="3" t="s">
        <v>127</v>
      </c>
      <c r="DO5" s="3" t="s">
        <v>127</v>
      </c>
      <c r="DP5" s="3" t="s">
        <v>127</v>
      </c>
      <c r="DQ5" s="3" t="s">
        <v>127</v>
      </c>
      <c r="DR5" s="3" t="s">
        <v>127</v>
      </c>
      <c r="DS5" s="3" t="s">
        <v>127</v>
      </c>
      <c r="DT5" s="3" t="s">
        <v>127</v>
      </c>
      <c r="DU5" s="3" t="s">
        <v>127</v>
      </c>
      <c r="DV5" s="3" t="s">
        <v>127</v>
      </c>
      <c r="DW5" s="3" t="s">
        <v>127</v>
      </c>
      <c r="DX5" s="3" t="s">
        <v>127</v>
      </c>
      <c r="DY5" s="3" t="s">
        <v>127</v>
      </c>
      <c r="DZ5" s="3" t="s">
        <v>127</v>
      </c>
      <c r="EA5" s="3" t="s">
        <v>127</v>
      </c>
      <c r="EB5" s="3" t="s">
        <v>127</v>
      </c>
      <c r="EC5" s="3" t="s">
        <v>127</v>
      </c>
      <c r="ED5" s="3" t="s">
        <v>127</v>
      </c>
      <c r="EE5" s="3" t="s">
        <v>127</v>
      </c>
      <c r="EF5" s="91"/>
      <c r="EG5" s="91"/>
    </row>
    <row r="6" spans="1:137" s="90" customFormat="1" ht="15" customHeight="1" x14ac:dyDescent="0.2">
      <c r="A6" s="3">
        <v>2</v>
      </c>
      <c r="B6" s="19">
        <v>43724</v>
      </c>
      <c r="C6" s="3">
        <v>17013401</v>
      </c>
      <c r="D6" s="17" t="s">
        <v>129</v>
      </c>
      <c r="E6" s="3">
        <v>33.4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2">
        <v>38.886699999999998</v>
      </c>
      <c r="X6" s="2">
        <v>11.708399999999999</v>
      </c>
      <c r="Y6" s="2">
        <v>10.802899999999999</v>
      </c>
      <c r="Z6" s="2">
        <v>90.837900000000005</v>
      </c>
      <c r="AA6" s="87"/>
      <c r="AB6" s="2">
        <v>116.2111</v>
      </c>
      <c r="AC6" s="85">
        <v>0.33729999999999999</v>
      </c>
      <c r="AD6" s="2">
        <v>29.7973</v>
      </c>
      <c r="AE6" s="92">
        <v>192</v>
      </c>
      <c r="AF6" s="2">
        <v>36.036700000000003</v>
      </c>
      <c r="AG6" s="2"/>
      <c r="AH6" s="2"/>
      <c r="AI6" s="3"/>
      <c r="AJ6" s="3"/>
      <c r="AK6" s="3" t="s">
        <v>127</v>
      </c>
      <c r="AL6" s="3" t="s">
        <v>127</v>
      </c>
      <c r="AM6" s="3"/>
      <c r="AN6" s="3"/>
      <c r="AO6" s="3"/>
      <c r="AP6" s="3" t="s">
        <v>127</v>
      </c>
      <c r="AQ6" s="3" t="s">
        <v>127</v>
      </c>
      <c r="AR6" s="3" t="s">
        <v>127</v>
      </c>
      <c r="AS6" s="3" t="s">
        <v>127</v>
      </c>
      <c r="AT6" s="3" t="s">
        <v>127</v>
      </c>
      <c r="AU6" s="3"/>
      <c r="AV6" s="3"/>
      <c r="AW6" s="3" t="s">
        <v>127</v>
      </c>
      <c r="AX6" s="3" t="s">
        <v>127</v>
      </c>
      <c r="AY6" s="3" t="s">
        <v>127</v>
      </c>
      <c r="AZ6" s="3" t="s">
        <v>127</v>
      </c>
      <c r="BA6" s="3"/>
      <c r="BB6" s="3" t="s">
        <v>127</v>
      </c>
      <c r="BC6" s="3" t="s">
        <v>127</v>
      </c>
      <c r="BD6" s="3" t="s">
        <v>127</v>
      </c>
      <c r="BE6" s="3" t="s">
        <v>127</v>
      </c>
      <c r="BF6" s="3" t="s">
        <v>127</v>
      </c>
      <c r="BG6" s="3" t="s">
        <v>127</v>
      </c>
      <c r="BH6" s="3"/>
      <c r="BI6" s="3"/>
      <c r="BJ6" s="3"/>
      <c r="BK6" s="3"/>
      <c r="BL6" s="3" t="s">
        <v>127</v>
      </c>
      <c r="BM6" s="3"/>
      <c r="BN6" s="3"/>
      <c r="BO6" s="3" t="s">
        <v>127</v>
      </c>
      <c r="BP6" s="3" t="s">
        <v>127</v>
      </c>
      <c r="BQ6" s="3" t="s">
        <v>127</v>
      </c>
      <c r="BR6" s="3" t="s">
        <v>127</v>
      </c>
      <c r="BS6" s="3" t="s">
        <v>127</v>
      </c>
      <c r="BT6" s="3"/>
      <c r="BU6" s="3"/>
      <c r="BV6" s="3"/>
      <c r="BW6" s="3" t="s">
        <v>127</v>
      </c>
      <c r="BX6" s="3"/>
      <c r="BY6" s="3"/>
      <c r="BZ6" s="3"/>
      <c r="CA6" s="3" t="s">
        <v>127</v>
      </c>
      <c r="CB6" s="3"/>
      <c r="CC6" s="3" t="s">
        <v>127</v>
      </c>
      <c r="CD6" s="3" t="s">
        <v>127</v>
      </c>
      <c r="CE6" s="3" t="s">
        <v>127</v>
      </c>
      <c r="CF6" s="3" t="s">
        <v>127</v>
      </c>
      <c r="CG6" s="3"/>
      <c r="CH6" s="3"/>
      <c r="CI6" s="3" t="s">
        <v>127</v>
      </c>
      <c r="CJ6" s="3" t="s">
        <v>127</v>
      </c>
      <c r="CK6" s="3" t="s">
        <v>127</v>
      </c>
      <c r="CL6" s="3" t="s">
        <v>127</v>
      </c>
      <c r="CM6" s="3" t="s">
        <v>127</v>
      </c>
      <c r="CN6" s="3" t="s">
        <v>127</v>
      </c>
      <c r="CO6" s="3" t="s">
        <v>127</v>
      </c>
      <c r="CP6" s="3" t="s">
        <v>127</v>
      </c>
      <c r="CQ6" s="3" t="s">
        <v>127</v>
      </c>
      <c r="CR6" s="3" t="s">
        <v>127</v>
      </c>
      <c r="CS6" s="3" t="s">
        <v>127</v>
      </c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91"/>
      <c r="EG6" s="91"/>
    </row>
    <row r="7" spans="1:137" s="90" customFormat="1" ht="15" customHeight="1" x14ac:dyDescent="0.35">
      <c r="A7" s="3">
        <v>3</v>
      </c>
      <c r="B7" s="19">
        <v>40554</v>
      </c>
      <c r="C7" s="3">
        <v>17013502</v>
      </c>
      <c r="D7" s="17" t="s">
        <v>132</v>
      </c>
      <c r="E7" s="15">
        <v>10</v>
      </c>
      <c r="F7" s="15"/>
      <c r="G7" s="85" t="s">
        <v>133</v>
      </c>
      <c r="H7" s="86">
        <v>31.855599999999999</v>
      </c>
      <c r="I7" s="15">
        <v>49.596899999999998</v>
      </c>
      <c r="J7" s="15">
        <v>0.22470000000000001</v>
      </c>
      <c r="K7" s="15" t="s">
        <v>127</v>
      </c>
      <c r="L7" s="15"/>
      <c r="M7" s="15">
        <v>4.1284999999999998</v>
      </c>
      <c r="N7" s="15" t="s">
        <v>133</v>
      </c>
      <c r="O7" s="15"/>
      <c r="P7" s="15">
        <v>4.9907000000000004</v>
      </c>
      <c r="Q7" s="15" t="s">
        <v>133</v>
      </c>
      <c r="R7" s="15">
        <v>0.13600000000000001</v>
      </c>
      <c r="S7" s="15"/>
      <c r="T7" s="15"/>
      <c r="U7" s="15" t="s">
        <v>134</v>
      </c>
      <c r="V7" s="15"/>
      <c r="W7" s="15">
        <v>38.468000000000004</v>
      </c>
      <c r="X7" s="15">
        <v>1.1024799999999999</v>
      </c>
      <c r="Y7" s="15">
        <v>8.0102499999999992</v>
      </c>
      <c r="Z7" s="15">
        <v>74.983599999999996</v>
      </c>
      <c r="AA7" s="15">
        <v>91.458600000000004</v>
      </c>
      <c r="AB7" s="15"/>
      <c r="AC7" s="15">
        <v>22.472899999999999</v>
      </c>
      <c r="AD7" s="15">
        <v>144</v>
      </c>
      <c r="AE7" s="15">
        <v>72.792000000000002</v>
      </c>
      <c r="AF7" s="15"/>
      <c r="AG7" s="15"/>
      <c r="AH7" s="15"/>
      <c r="AI7" s="15"/>
      <c r="AJ7" s="15"/>
      <c r="AK7" s="3" t="s">
        <v>127</v>
      </c>
      <c r="AL7" s="3" t="s">
        <v>127</v>
      </c>
      <c r="AM7" s="3" t="s">
        <v>127</v>
      </c>
      <c r="AN7" s="3" t="s">
        <v>127</v>
      </c>
      <c r="AO7" s="3" t="s">
        <v>127</v>
      </c>
      <c r="AP7" s="3" t="s">
        <v>127</v>
      </c>
      <c r="AQ7" s="3" t="s">
        <v>127</v>
      </c>
      <c r="AR7" s="3" t="s">
        <v>127</v>
      </c>
      <c r="AS7" s="3" t="s">
        <v>127</v>
      </c>
      <c r="AT7" s="3" t="s">
        <v>127</v>
      </c>
      <c r="AU7" s="3" t="s">
        <v>127</v>
      </c>
      <c r="AV7" s="3" t="s">
        <v>127</v>
      </c>
      <c r="AW7" s="3" t="s">
        <v>127</v>
      </c>
      <c r="AX7" s="3" t="s">
        <v>127</v>
      </c>
      <c r="AY7" s="3" t="s">
        <v>127</v>
      </c>
      <c r="AZ7" s="3" t="s">
        <v>127</v>
      </c>
      <c r="BA7" s="3" t="s">
        <v>127</v>
      </c>
      <c r="BB7" s="3" t="s">
        <v>127</v>
      </c>
      <c r="BC7" s="3" t="s">
        <v>127</v>
      </c>
      <c r="BD7" s="3" t="s">
        <v>127</v>
      </c>
      <c r="BE7" s="3" t="s">
        <v>127</v>
      </c>
      <c r="BF7" s="3" t="s">
        <v>127</v>
      </c>
      <c r="BG7" s="3" t="s">
        <v>127</v>
      </c>
      <c r="BH7" s="3" t="s">
        <v>127</v>
      </c>
      <c r="BI7" s="3" t="s">
        <v>127</v>
      </c>
      <c r="BJ7" s="3" t="s">
        <v>127</v>
      </c>
      <c r="BK7" s="3" t="s">
        <v>127</v>
      </c>
      <c r="BL7" s="3" t="s">
        <v>127</v>
      </c>
      <c r="BM7" s="3" t="s">
        <v>127</v>
      </c>
      <c r="BN7" s="3" t="s">
        <v>127</v>
      </c>
      <c r="BO7" s="3" t="s">
        <v>127</v>
      </c>
      <c r="BP7" s="3" t="s">
        <v>127</v>
      </c>
      <c r="BQ7" s="3" t="s">
        <v>127</v>
      </c>
      <c r="BR7" s="3" t="s">
        <v>127</v>
      </c>
      <c r="BS7" s="3" t="s">
        <v>127</v>
      </c>
      <c r="BT7" s="3" t="s">
        <v>127</v>
      </c>
      <c r="BU7" s="3" t="s">
        <v>127</v>
      </c>
      <c r="BV7" s="3" t="s">
        <v>127</v>
      </c>
      <c r="BW7" s="3" t="s">
        <v>127</v>
      </c>
      <c r="BX7" s="3" t="s">
        <v>127</v>
      </c>
      <c r="BY7" s="3" t="s">
        <v>127</v>
      </c>
      <c r="BZ7" s="3" t="s">
        <v>127</v>
      </c>
      <c r="CA7" s="3" t="s">
        <v>127</v>
      </c>
      <c r="CB7" s="3" t="s">
        <v>127</v>
      </c>
      <c r="CC7" s="3" t="s">
        <v>127</v>
      </c>
      <c r="CD7" s="3" t="s">
        <v>127</v>
      </c>
      <c r="CE7" s="3" t="s">
        <v>127</v>
      </c>
      <c r="CF7" s="3" t="s">
        <v>127</v>
      </c>
      <c r="CG7" s="3" t="s">
        <v>127</v>
      </c>
      <c r="CH7" s="3" t="s">
        <v>127</v>
      </c>
      <c r="CI7" s="3" t="s">
        <v>127</v>
      </c>
      <c r="CJ7" s="3" t="s">
        <v>127</v>
      </c>
      <c r="CK7" s="3" t="s">
        <v>127</v>
      </c>
      <c r="CL7" s="3" t="s">
        <v>127</v>
      </c>
      <c r="CM7" s="3" t="s">
        <v>127</v>
      </c>
      <c r="CN7" s="3" t="s">
        <v>127</v>
      </c>
      <c r="CO7" s="3" t="s">
        <v>127</v>
      </c>
      <c r="CP7" s="3" t="s">
        <v>127</v>
      </c>
      <c r="CQ7" s="3" t="s">
        <v>127</v>
      </c>
      <c r="CR7" s="3" t="s">
        <v>127</v>
      </c>
      <c r="CS7" s="3" t="s">
        <v>127</v>
      </c>
      <c r="CT7" s="3"/>
      <c r="CU7" s="124" t="s">
        <v>328</v>
      </c>
      <c r="CV7" s="124" t="s">
        <v>328</v>
      </c>
      <c r="CW7" s="124" t="s">
        <v>328</v>
      </c>
      <c r="CX7" s="124" t="s">
        <v>328</v>
      </c>
      <c r="CY7" s="124" t="s">
        <v>328</v>
      </c>
      <c r="CZ7" s="124" t="s">
        <v>328</v>
      </c>
      <c r="DA7" s="124" t="s">
        <v>328</v>
      </c>
      <c r="DB7" s="126"/>
      <c r="DC7" s="126"/>
      <c r="DD7" s="124" t="s">
        <v>328</v>
      </c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91"/>
      <c r="EG7" s="91"/>
    </row>
    <row r="8" spans="1:137" s="90" customFormat="1" ht="16.5" x14ac:dyDescent="0.35">
      <c r="A8" s="3">
        <v>3</v>
      </c>
      <c r="B8" s="19">
        <v>40554</v>
      </c>
      <c r="C8" s="3">
        <v>17013502</v>
      </c>
      <c r="D8" s="17" t="s">
        <v>132</v>
      </c>
      <c r="E8" s="15">
        <v>9.6999999999999993</v>
      </c>
      <c r="F8" s="15"/>
      <c r="G8" s="85" t="s">
        <v>133</v>
      </c>
      <c r="H8" s="86">
        <v>33.270299999999999</v>
      </c>
      <c r="I8" s="15">
        <v>48.430100000000003</v>
      </c>
      <c r="J8" s="15">
        <v>0.25190000000000001</v>
      </c>
      <c r="K8" s="15" t="s">
        <v>127</v>
      </c>
      <c r="L8" s="15"/>
      <c r="M8" s="15">
        <v>3.1404000000000001</v>
      </c>
      <c r="N8" s="15">
        <v>1.0659000000000001</v>
      </c>
      <c r="O8" s="15"/>
      <c r="P8" s="15">
        <v>4.5467000000000004</v>
      </c>
      <c r="Q8" s="15">
        <v>1.4766999999999999</v>
      </c>
      <c r="R8" s="15">
        <v>0.1537</v>
      </c>
      <c r="S8" s="15"/>
      <c r="T8" s="15"/>
      <c r="U8" s="15" t="s">
        <v>134</v>
      </c>
      <c r="V8" s="15"/>
      <c r="W8" s="15">
        <v>39.995800000000003</v>
      </c>
      <c r="X8" s="15">
        <v>1.1490199999999999</v>
      </c>
      <c r="Y8" s="15">
        <v>8.4913900000000009</v>
      </c>
      <c r="Z8" s="15">
        <v>79.177499999999995</v>
      </c>
      <c r="AA8" s="15">
        <v>92.0077</v>
      </c>
      <c r="AB8" s="15"/>
      <c r="AC8" s="15">
        <v>22.794899999999998</v>
      </c>
      <c r="AD8" s="15">
        <v>134</v>
      </c>
      <c r="AE8" s="15">
        <v>107.9723</v>
      </c>
      <c r="AF8" s="15"/>
      <c r="AG8" s="15"/>
      <c r="AH8" s="15"/>
      <c r="AI8" s="15"/>
      <c r="AJ8" s="15"/>
      <c r="AK8" s="3" t="s">
        <v>127</v>
      </c>
      <c r="AL8" s="3" t="s">
        <v>127</v>
      </c>
      <c r="AM8" s="3" t="s">
        <v>127</v>
      </c>
      <c r="AN8" s="3" t="s">
        <v>127</v>
      </c>
      <c r="AO8" s="3" t="s">
        <v>127</v>
      </c>
      <c r="AP8" s="3" t="s">
        <v>127</v>
      </c>
      <c r="AQ8" s="3" t="s">
        <v>127</v>
      </c>
      <c r="AR8" s="3" t="s">
        <v>127</v>
      </c>
      <c r="AS8" s="3" t="s">
        <v>127</v>
      </c>
      <c r="AT8" s="3" t="s">
        <v>127</v>
      </c>
      <c r="AU8" s="3" t="s">
        <v>127</v>
      </c>
      <c r="AV8" s="3" t="s">
        <v>127</v>
      </c>
      <c r="AW8" s="3" t="s">
        <v>127</v>
      </c>
      <c r="AX8" s="3" t="s">
        <v>127</v>
      </c>
      <c r="AY8" s="3" t="s">
        <v>127</v>
      </c>
      <c r="AZ8" s="3" t="s">
        <v>127</v>
      </c>
      <c r="BA8" s="3" t="s">
        <v>127</v>
      </c>
      <c r="BB8" s="3" t="s">
        <v>127</v>
      </c>
      <c r="BC8" s="3" t="s">
        <v>127</v>
      </c>
      <c r="BD8" s="3" t="s">
        <v>127</v>
      </c>
      <c r="BE8" s="3" t="s">
        <v>127</v>
      </c>
      <c r="BF8" s="3" t="s">
        <v>127</v>
      </c>
      <c r="BG8" s="3" t="s">
        <v>127</v>
      </c>
      <c r="BH8" s="3" t="s">
        <v>127</v>
      </c>
      <c r="BI8" s="3" t="s">
        <v>127</v>
      </c>
      <c r="BJ8" s="3" t="s">
        <v>127</v>
      </c>
      <c r="BK8" s="3" t="s">
        <v>127</v>
      </c>
      <c r="BL8" s="3" t="s">
        <v>127</v>
      </c>
      <c r="BM8" s="3" t="s">
        <v>127</v>
      </c>
      <c r="BN8" s="3" t="s">
        <v>127</v>
      </c>
      <c r="BO8" s="3" t="s">
        <v>127</v>
      </c>
      <c r="BP8" s="3" t="s">
        <v>127</v>
      </c>
      <c r="BQ8" s="3" t="s">
        <v>127</v>
      </c>
      <c r="BR8" s="3" t="s">
        <v>127</v>
      </c>
      <c r="BS8" s="3" t="s">
        <v>127</v>
      </c>
      <c r="BT8" s="3" t="s">
        <v>127</v>
      </c>
      <c r="BU8" s="3" t="s">
        <v>127</v>
      </c>
      <c r="BV8" s="3" t="s">
        <v>127</v>
      </c>
      <c r="BW8" s="3" t="s">
        <v>127</v>
      </c>
      <c r="BX8" s="3" t="s">
        <v>127</v>
      </c>
      <c r="BY8" s="3" t="s">
        <v>127</v>
      </c>
      <c r="BZ8" s="3" t="s">
        <v>127</v>
      </c>
      <c r="CA8" s="3" t="s">
        <v>127</v>
      </c>
      <c r="CB8" s="3" t="s">
        <v>127</v>
      </c>
      <c r="CC8" s="3" t="s">
        <v>127</v>
      </c>
      <c r="CD8" s="3" t="s">
        <v>127</v>
      </c>
      <c r="CE8" s="3" t="s">
        <v>127</v>
      </c>
      <c r="CF8" s="3" t="s">
        <v>127</v>
      </c>
      <c r="CG8" s="3" t="s">
        <v>127</v>
      </c>
      <c r="CH8" s="3" t="s">
        <v>127</v>
      </c>
      <c r="CI8" s="3" t="s">
        <v>127</v>
      </c>
      <c r="CJ8" s="3" t="s">
        <v>127</v>
      </c>
      <c r="CK8" s="3" t="s">
        <v>127</v>
      </c>
      <c r="CL8" s="3" t="s">
        <v>127</v>
      </c>
      <c r="CM8" s="3" t="s">
        <v>127</v>
      </c>
      <c r="CN8" s="3" t="s">
        <v>127</v>
      </c>
      <c r="CO8" s="3" t="s">
        <v>127</v>
      </c>
      <c r="CP8" s="3" t="s">
        <v>127</v>
      </c>
      <c r="CQ8" s="3" t="s">
        <v>127</v>
      </c>
      <c r="CR8" s="3" t="s">
        <v>127</v>
      </c>
      <c r="CS8" s="3" t="s">
        <v>127</v>
      </c>
      <c r="CT8" s="3"/>
      <c r="CU8" s="124" t="s">
        <v>328</v>
      </c>
      <c r="CV8" s="124" t="s">
        <v>328</v>
      </c>
      <c r="CW8" s="124" t="s">
        <v>328</v>
      </c>
      <c r="CX8" s="124" t="s">
        <v>328</v>
      </c>
      <c r="CY8" s="124" t="s">
        <v>328</v>
      </c>
      <c r="CZ8" s="124" t="s">
        <v>328</v>
      </c>
      <c r="DA8" s="124" t="s">
        <v>328</v>
      </c>
      <c r="DB8" s="126"/>
      <c r="DC8" s="126"/>
      <c r="DD8" s="124" t="s">
        <v>328</v>
      </c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91"/>
      <c r="EG8" s="91"/>
    </row>
    <row r="9" spans="1:137" s="90" customFormat="1" x14ac:dyDescent="0.2">
      <c r="A9" s="3">
        <v>4</v>
      </c>
      <c r="B9" s="19">
        <v>42716</v>
      </c>
      <c r="C9" s="3">
        <v>17013604</v>
      </c>
      <c r="D9" s="17" t="s">
        <v>135</v>
      </c>
      <c r="E9" s="15">
        <v>10.4</v>
      </c>
      <c r="F9" s="15" t="s">
        <v>127</v>
      </c>
      <c r="G9" s="3" t="s">
        <v>127</v>
      </c>
      <c r="H9" s="86">
        <v>170.161</v>
      </c>
      <c r="I9" s="15">
        <v>120.42</v>
      </c>
      <c r="J9" s="15" t="s">
        <v>127</v>
      </c>
      <c r="K9" s="15" t="s">
        <v>127</v>
      </c>
      <c r="L9" s="15" t="s">
        <v>127</v>
      </c>
      <c r="M9" s="15" t="s">
        <v>136</v>
      </c>
      <c r="N9" s="15" t="s">
        <v>127</v>
      </c>
      <c r="O9" s="15">
        <v>51.1355</v>
      </c>
      <c r="P9" s="15">
        <v>15.0685</v>
      </c>
      <c r="Q9" s="15" t="s">
        <v>127</v>
      </c>
      <c r="R9" s="15" t="s">
        <v>127</v>
      </c>
      <c r="S9" s="15" t="s">
        <v>127</v>
      </c>
      <c r="T9" s="15">
        <v>11.362299999999999</v>
      </c>
      <c r="U9" s="15">
        <v>496.21100000000001</v>
      </c>
      <c r="V9" s="15"/>
      <c r="W9" s="15">
        <v>130.19900000000001</v>
      </c>
      <c r="X9" s="15">
        <v>2.3091499999999998</v>
      </c>
      <c r="Y9" s="15">
        <v>28.4574</v>
      </c>
      <c r="Z9" s="15">
        <v>159.50299999999999</v>
      </c>
      <c r="AA9" s="15">
        <v>250.8921</v>
      </c>
      <c r="AB9" s="15">
        <v>1.1067</v>
      </c>
      <c r="AC9" s="15">
        <v>112.3562</v>
      </c>
      <c r="AD9" s="15">
        <v>451</v>
      </c>
      <c r="AE9" s="15">
        <v>24.761299999999999</v>
      </c>
      <c r="AF9" s="15"/>
      <c r="AG9" s="15"/>
      <c r="AH9" s="15"/>
      <c r="AI9" s="4">
        <v>723.7</v>
      </c>
      <c r="AJ9" s="4"/>
      <c r="AK9" s="3" t="s">
        <v>127</v>
      </c>
      <c r="AL9" s="3" t="s">
        <v>127</v>
      </c>
      <c r="AM9" s="3" t="s">
        <v>127</v>
      </c>
      <c r="AN9" s="3" t="s">
        <v>127</v>
      </c>
      <c r="AO9" s="3" t="s">
        <v>127</v>
      </c>
      <c r="AP9" s="3" t="s">
        <v>127</v>
      </c>
      <c r="AQ9" s="3" t="s">
        <v>127</v>
      </c>
      <c r="AR9" s="3" t="s">
        <v>127</v>
      </c>
      <c r="AS9" s="3" t="s">
        <v>127</v>
      </c>
      <c r="AT9" s="3" t="s">
        <v>127</v>
      </c>
      <c r="AU9" s="3" t="s">
        <v>127</v>
      </c>
      <c r="AV9" s="3" t="s">
        <v>127</v>
      </c>
      <c r="AW9" s="3" t="s">
        <v>127</v>
      </c>
      <c r="AX9" s="3" t="s">
        <v>127</v>
      </c>
      <c r="AY9" s="3" t="s">
        <v>127</v>
      </c>
      <c r="AZ9" s="3" t="s">
        <v>127</v>
      </c>
      <c r="BA9" s="3" t="s">
        <v>127</v>
      </c>
      <c r="BB9" s="3" t="s">
        <v>127</v>
      </c>
      <c r="BC9" s="3" t="s">
        <v>127</v>
      </c>
      <c r="BD9" s="3" t="s">
        <v>127</v>
      </c>
      <c r="BE9" s="3" t="s">
        <v>127</v>
      </c>
      <c r="BF9" s="3" t="s">
        <v>127</v>
      </c>
      <c r="BG9" s="3" t="s">
        <v>127</v>
      </c>
      <c r="BH9" s="3" t="s">
        <v>127</v>
      </c>
      <c r="BI9" s="3" t="s">
        <v>127</v>
      </c>
      <c r="BJ9" s="3" t="s">
        <v>127</v>
      </c>
      <c r="BK9" s="3" t="s">
        <v>127</v>
      </c>
      <c r="BL9" s="3" t="s">
        <v>127</v>
      </c>
      <c r="BM9" s="3" t="s">
        <v>127</v>
      </c>
      <c r="BN9" s="3" t="s">
        <v>127</v>
      </c>
      <c r="BO9" s="3" t="s">
        <v>127</v>
      </c>
      <c r="BP9" s="3" t="s">
        <v>127</v>
      </c>
      <c r="BQ9" s="3" t="s">
        <v>127</v>
      </c>
      <c r="BR9" s="3" t="s">
        <v>127</v>
      </c>
      <c r="BS9" s="3" t="s">
        <v>127</v>
      </c>
      <c r="BT9" s="3" t="s">
        <v>127</v>
      </c>
      <c r="BU9" s="3" t="s">
        <v>127</v>
      </c>
      <c r="BV9" s="3" t="s">
        <v>127</v>
      </c>
      <c r="BW9" s="3" t="s">
        <v>127</v>
      </c>
      <c r="BX9" s="3" t="s">
        <v>127</v>
      </c>
      <c r="BY9" s="3" t="s">
        <v>127</v>
      </c>
      <c r="BZ9" s="3" t="s">
        <v>127</v>
      </c>
      <c r="CA9" s="3" t="s">
        <v>127</v>
      </c>
      <c r="CB9" s="3" t="s">
        <v>127</v>
      </c>
      <c r="CC9" s="3" t="s">
        <v>127</v>
      </c>
      <c r="CD9" s="3" t="s">
        <v>127</v>
      </c>
      <c r="CE9" s="3" t="s">
        <v>127</v>
      </c>
      <c r="CF9" s="3" t="s">
        <v>127</v>
      </c>
      <c r="CG9" s="3" t="s">
        <v>127</v>
      </c>
      <c r="CH9" s="3" t="s">
        <v>127</v>
      </c>
      <c r="CI9" s="3" t="s">
        <v>127</v>
      </c>
      <c r="CJ9" s="3" t="s">
        <v>127</v>
      </c>
      <c r="CK9" s="3" t="s">
        <v>127</v>
      </c>
      <c r="CL9" s="3" t="s">
        <v>127</v>
      </c>
      <c r="CM9" s="3" t="s">
        <v>127</v>
      </c>
      <c r="CN9" s="3" t="s">
        <v>127</v>
      </c>
      <c r="CO9" s="3" t="s">
        <v>127</v>
      </c>
      <c r="CP9" s="3" t="s">
        <v>127</v>
      </c>
      <c r="CQ9" s="3" t="s">
        <v>127</v>
      </c>
      <c r="CR9" s="3" t="s">
        <v>127</v>
      </c>
      <c r="CS9" s="3" t="s">
        <v>127</v>
      </c>
      <c r="CT9" s="3"/>
      <c r="CU9" s="4" t="s">
        <v>131</v>
      </c>
      <c r="CV9" s="4" t="s">
        <v>131</v>
      </c>
      <c r="CW9" s="4" t="s">
        <v>131</v>
      </c>
      <c r="CX9" s="4" t="s">
        <v>131</v>
      </c>
      <c r="CY9" s="4" t="s">
        <v>131</v>
      </c>
      <c r="CZ9" s="4" t="s">
        <v>131</v>
      </c>
      <c r="DA9" s="4" t="s">
        <v>131</v>
      </c>
      <c r="DB9" s="4" t="s">
        <v>131</v>
      </c>
      <c r="DC9" s="4" t="s">
        <v>131</v>
      </c>
      <c r="DD9" s="3"/>
      <c r="DE9" s="3"/>
      <c r="DF9" s="3"/>
      <c r="DG9" s="3"/>
      <c r="DH9" s="3"/>
      <c r="DI9" s="3" t="s">
        <v>137</v>
      </c>
      <c r="DJ9" s="3" t="s">
        <v>127</v>
      </c>
      <c r="DK9" s="3" t="s">
        <v>127</v>
      </c>
      <c r="DL9" s="3" t="s">
        <v>127</v>
      </c>
      <c r="DM9" s="3" t="s">
        <v>127</v>
      </c>
      <c r="DN9" s="3" t="s">
        <v>127</v>
      </c>
      <c r="DO9" s="3" t="s">
        <v>127</v>
      </c>
      <c r="DP9" s="3" t="s">
        <v>127</v>
      </c>
      <c r="DQ9" s="3" t="s">
        <v>127</v>
      </c>
      <c r="DR9" s="3" t="s">
        <v>127</v>
      </c>
      <c r="DS9" s="3" t="s">
        <v>127</v>
      </c>
      <c r="DT9" s="3" t="s">
        <v>127</v>
      </c>
      <c r="DU9" s="3" t="s">
        <v>127</v>
      </c>
      <c r="DV9" s="3" t="s">
        <v>127</v>
      </c>
      <c r="DW9" s="3" t="s">
        <v>127</v>
      </c>
      <c r="DX9" s="3" t="s">
        <v>127</v>
      </c>
      <c r="DY9" s="3" t="s">
        <v>127</v>
      </c>
      <c r="DZ9" s="3" t="s">
        <v>127</v>
      </c>
      <c r="EA9" s="3" t="s">
        <v>127</v>
      </c>
      <c r="EB9" s="3" t="s">
        <v>127</v>
      </c>
      <c r="EC9" s="3" t="s">
        <v>127</v>
      </c>
      <c r="ED9" s="3" t="s">
        <v>127</v>
      </c>
      <c r="EE9" s="3" t="s">
        <v>127</v>
      </c>
      <c r="EF9" s="91"/>
      <c r="EG9" s="91"/>
    </row>
    <row r="10" spans="1:137" s="90" customFormat="1" x14ac:dyDescent="0.2">
      <c r="A10" s="3">
        <v>5</v>
      </c>
      <c r="B10" s="19">
        <v>42185</v>
      </c>
      <c r="C10" s="3">
        <v>17013605</v>
      </c>
      <c r="D10" s="17" t="s">
        <v>138</v>
      </c>
      <c r="E10" s="15" t="s">
        <v>127</v>
      </c>
      <c r="F10" s="15" t="s">
        <v>127</v>
      </c>
      <c r="G10" s="3" t="s">
        <v>127</v>
      </c>
      <c r="H10" s="15">
        <v>160.738</v>
      </c>
      <c r="I10" s="15">
        <v>85.781300000000002</v>
      </c>
      <c r="J10" s="15" t="s">
        <v>127</v>
      </c>
      <c r="K10" s="15" t="s">
        <v>127</v>
      </c>
      <c r="L10" s="15" t="s">
        <v>127</v>
      </c>
      <c r="M10" s="15" t="s">
        <v>127</v>
      </c>
      <c r="N10" s="15" t="s">
        <v>127</v>
      </c>
      <c r="O10" s="15" t="s">
        <v>127</v>
      </c>
      <c r="P10" s="15">
        <v>3.2270400000000001</v>
      </c>
      <c r="Q10" s="16" t="s">
        <v>127</v>
      </c>
      <c r="R10" s="16" t="s">
        <v>127</v>
      </c>
      <c r="S10" s="16" t="s">
        <v>127</v>
      </c>
      <c r="T10" s="16">
        <v>10.783200000000001</v>
      </c>
      <c r="U10" s="15"/>
      <c r="V10" s="15"/>
      <c r="W10" s="15">
        <v>104.499</v>
      </c>
      <c r="X10" s="15">
        <v>2.5091800000000002</v>
      </c>
      <c r="Y10" s="15">
        <v>23.846</v>
      </c>
      <c r="Z10" s="15">
        <v>115.012</v>
      </c>
      <c r="AA10" s="15">
        <v>116.68170000000001</v>
      </c>
      <c r="AB10" s="15">
        <v>0.43459999999999999</v>
      </c>
      <c r="AC10" s="15">
        <v>97.186899999999994</v>
      </c>
      <c r="AD10" s="15">
        <v>440</v>
      </c>
      <c r="AE10" s="15">
        <v>15.7666</v>
      </c>
      <c r="AF10" s="15"/>
      <c r="AG10" s="15"/>
      <c r="AH10" s="15"/>
      <c r="AI10" s="15"/>
      <c r="AJ10" s="15"/>
      <c r="AK10" s="3" t="s">
        <v>127</v>
      </c>
      <c r="AL10" s="3" t="s">
        <v>127</v>
      </c>
      <c r="AM10" s="3" t="s">
        <v>127</v>
      </c>
      <c r="AN10" s="3" t="s">
        <v>127</v>
      </c>
      <c r="AO10" s="3" t="s">
        <v>127</v>
      </c>
      <c r="AP10" s="3" t="s">
        <v>127</v>
      </c>
      <c r="AQ10" s="3" t="s">
        <v>127</v>
      </c>
      <c r="AR10" s="3" t="s">
        <v>127</v>
      </c>
      <c r="AS10" s="3" t="s">
        <v>127</v>
      </c>
      <c r="AT10" s="3" t="s">
        <v>127</v>
      </c>
      <c r="AU10" s="3" t="s">
        <v>127</v>
      </c>
      <c r="AV10" s="3" t="s">
        <v>127</v>
      </c>
      <c r="AW10" s="3" t="s">
        <v>127</v>
      </c>
      <c r="AX10" s="3" t="s">
        <v>127</v>
      </c>
      <c r="AY10" s="3" t="s">
        <v>127</v>
      </c>
      <c r="AZ10" s="3" t="s">
        <v>127</v>
      </c>
      <c r="BA10" s="3" t="s">
        <v>127</v>
      </c>
      <c r="BB10" s="3" t="s">
        <v>127</v>
      </c>
      <c r="BC10" s="3" t="s">
        <v>127</v>
      </c>
      <c r="BD10" s="3" t="s">
        <v>127</v>
      </c>
      <c r="BE10" s="3" t="s">
        <v>127</v>
      </c>
      <c r="BF10" s="3" t="s">
        <v>127</v>
      </c>
      <c r="BG10" s="3" t="s">
        <v>127</v>
      </c>
      <c r="BH10" s="3" t="s">
        <v>127</v>
      </c>
      <c r="BI10" s="3" t="s">
        <v>127</v>
      </c>
      <c r="BJ10" s="3" t="s">
        <v>127</v>
      </c>
      <c r="BK10" s="3" t="s">
        <v>127</v>
      </c>
      <c r="BL10" s="3" t="s">
        <v>127</v>
      </c>
      <c r="BM10" s="3" t="s">
        <v>127</v>
      </c>
      <c r="BN10" s="3" t="s">
        <v>127</v>
      </c>
      <c r="BO10" s="3" t="s">
        <v>127</v>
      </c>
      <c r="BP10" s="3" t="s">
        <v>127</v>
      </c>
      <c r="BQ10" s="3" t="s">
        <v>127</v>
      </c>
      <c r="BR10" s="3" t="s">
        <v>127</v>
      </c>
      <c r="BS10" s="3" t="s">
        <v>127</v>
      </c>
      <c r="BT10" s="3" t="s">
        <v>127</v>
      </c>
      <c r="BU10" s="3" t="s">
        <v>127</v>
      </c>
      <c r="BV10" s="3" t="s">
        <v>127</v>
      </c>
      <c r="BW10" s="3" t="s">
        <v>127</v>
      </c>
      <c r="BX10" s="3" t="s">
        <v>127</v>
      </c>
      <c r="BY10" s="3" t="s">
        <v>127</v>
      </c>
      <c r="BZ10" s="3" t="s">
        <v>127</v>
      </c>
      <c r="CA10" s="3" t="s">
        <v>127</v>
      </c>
      <c r="CB10" s="3" t="s">
        <v>127</v>
      </c>
      <c r="CC10" s="3" t="s">
        <v>127</v>
      </c>
      <c r="CD10" s="3" t="s">
        <v>127</v>
      </c>
      <c r="CE10" s="3" t="s">
        <v>127</v>
      </c>
      <c r="CF10" s="3" t="s">
        <v>127</v>
      </c>
      <c r="CG10" s="3" t="s">
        <v>127</v>
      </c>
      <c r="CH10" s="3" t="s">
        <v>127</v>
      </c>
      <c r="CI10" s="3" t="s">
        <v>127</v>
      </c>
      <c r="CJ10" s="3" t="s">
        <v>127</v>
      </c>
      <c r="CK10" s="3" t="s">
        <v>127</v>
      </c>
      <c r="CL10" s="3" t="s">
        <v>127</v>
      </c>
      <c r="CM10" s="3" t="s">
        <v>127</v>
      </c>
      <c r="CN10" s="3" t="s">
        <v>127</v>
      </c>
      <c r="CO10" s="3" t="s">
        <v>127</v>
      </c>
      <c r="CP10" s="3" t="s">
        <v>127</v>
      </c>
      <c r="CQ10" s="3" t="s">
        <v>127</v>
      </c>
      <c r="CR10" s="3" t="s">
        <v>127</v>
      </c>
      <c r="CS10" s="3" t="s">
        <v>127</v>
      </c>
      <c r="CT10" s="3"/>
      <c r="CU10" s="4" t="s">
        <v>131</v>
      </c>
      <c r="CV10" s="4" t="s">
        <v>131</v>
      </c>
      <c r="CW10" s="4" t="s">
        <v>131</v>
      </c>
      <c r="CX10" s="4" t="s">
        <v>131</v>
      </c>
      <c r="CY10" s="4" t="s">
        <v>131</v>
      </c>
      <c r="CZ10" s="4" t="s">
        <v>131</v>
      </c>
      <c r="DA10" s="4" t="s">
        <v>131</v>
      </c>
      <c r="DB10" s="4" t="s">
        <v>131</v>
      </c>
      <c r="DC10" s="4" t="s">
        <v>131</v>
      </c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91"/>
      <c r="EG10" s="91"/>
    </row>
    <row r="11" spans="1:137" s="90" customFormat="1" x14ac:dyDescent="0.2">
      <c r="A11" s="3">
        <v>5</v>
      </c>
      <c r="B11" s="19">
        <v>43528</v>
      </c>
      <c r="C11" s="3">
        <v>17013605</v>
      </c>
      <c r="D11" s="17" t="s">
        <v>138</v>
      </c>
      <c r="E11" s="3" t="s">
        <v>127</v>
      </c>
      <c r="F11" s="3"/>
      <c r="G11" s="3" t="s">
        <v>127</v>
      </c>
      <c r="H11" s="2">
        <v>152.39599999999999</v>
      </c>
      <c r="I11" s="2">
        <v>78.752200000000002</v>
      </c>
      <c r="J11" s="2" t="s">
        <v>127</v>
      </c>
      <c r="K11" s="2" t="s">
        <v>127</v>
      </c>
      <c r="L11" s="2" t="s">
        <v>127</v>
      </c>
      <c r="M11" s="2" t="s">
        <v>127</v>
      </c>
      <c r="N11" s="3" t="s">
        <v>139</v>
      </c>
      <c r="O11" s="2" t="s">
        <v>140</v>
      </c>
      <c r="P11" s="2" t="s">
        <v>127</v>
      </c>
      <c r="Q11" s="3" t="s">
        <v>127</v>
      </c>
      <c r="R11" s="3" t="s">
        <v>127</v>
      </c>
      <c r="S11" s="2" t="s">
        <v>127</v>
      </c>
      <c r="T11" s="2" t="s">
        <v>127</v>
      </c>
      <c r="U11" s="3"/>
      <c r="V11" s="3"/>
      <c r="W11" s="2">
        <v>102.32599999999999</v>
      </c>
      <c r="X11" s="2">
        <v>2.65191</v>
      </c>
      <c r="Y11" s="2">
        <v>23.21</v>
      </c>
      <c r="Z11" s="2">
        <v>127.771</v>
      </c>
      <c r="AA11" s="2">
        <v>141.72839999999999</v>
      </c>
      <c r="AB11" s="85">
        <v>0.57110000000000005</v>
      </c>
      <c r="AC11" s="2">
        <v>53.259599999999999</v>
      </c>
      <c r="AD11" s="2">
        <v>475</v>
      </c>
      <c r="AE11" s="2">
        <v>4.6673</v>
      </c>
      <c r="AF11" s="2"/>
      <c r="AG11" s="2"/>
      <c r="AH11" s="2"/>
      <c r="AI11" s="88">
        <v>1.151</v>
      </c>
      <c r="AJ11" s="88">
        <v>1.377</v>
      </c>
      <c r="AK11" s="3" t="s">
        <v>127</v>
      </c>
      <c r="AL11" s="3" t="s">
        <v>127</v>
      </c>
      <c r="AM11" s="4"/>
      <c r="AN11" s="4"/>
      <c r="AO11" s="4"/>
      <c r="AP11" s="3" t="s">
        <v>127</v>
      </c>
      <c r="AQ11" s="3" t="s">
        <v>127</v>
      </c>
      <c r="AR11" s="3" t="s">
        <v>127</v>
      </c>
      <c r="AS11" s="3" t="s">
        <v>128</v>
      </c>
      <c r="AT11" s="3" t="s">
        <v>127</v>
      </c>
      <c r="AU11" s="4"/>
      <c r="AV11" s="4"/>
      <c r="AW11" s="3" t="s">
        <v>127</v>
      </c>
      <c r="AX11" s="3" t="s">
        <v>127</v>
      </c>
      <c r="AY11" s="3" t="s">
        <v>127</v>
      </c>
      <c r="AZ11" s="3" t="s">
        <v>127</v>
      </c>
      <c r="BA11" s="4"/>
      <c r="BB11" s="3" t="s">
        <v>127</v>
      </c>
      <c r="BC11" s="3" t="s">
        <v>127</v>
      </c>
      <c r="BD11" s="3" t="s">
        <v>127</v>
      </c>
      <c r="BE11" s="3" t="s">
        <v>127</v>
      </c>
      <c r="BF11" s="3" t="s">
        <v>127</v>
      </c>
      <c r="BG11" s="3" t="s">
        <v>127</v>
      </c>
      <c r="BH11" s="4"/>
      <c r="BI11" s="4"/>
      <c r="BJ11" s="4"/>
      <c r="BK11" s="4"/>
      <c r="BL11" s="3" t="s">
        <v>127</v>
      </c>
      <c r="BM11" s="4"/>
      <c r="BN11" s="4"/>
      <c r="BO11" s="3" t="s">
        <v>127</v>
      </c>
      <c r="BP11" s="3" t="s">
        <v>127</v>
      </c>
      <c r="BQ11" s="3" t="s">
        <v>127</v>
      </c>
      <c r="BR11" s="3" t="s">
        <v>127</v>
      </c>
      <c r="BS11" s="3" t="s">
        <v>127</v>
      </c>
      <c r="BT11" s="4"/>
      <c r="BU11" s="4"/>
      <c r="BV11" s="4"/>
      <c r="BW11" s="3" t="s">
        <v>127</v>
      </c>
      <c r="BX11" s="4"/>
      <c r="BY11" s="3"/>
      <c r="BZ11" s="3"/>
      <c r="CA11" s="3" t="s">
        <v>127</v>
      </c>
      <c r="CB11" s="3"/>
      <c r="CC11" s="3" t="s">
        <v>127</v>
      </c>
      <c r="CD11" s="2">
        <v>1.6165</v>
      </c>
      <c r="CE11" s="3" t="s">
        <v>127</v>
      </c>
      <c r="CF11" s="3" t="s">
        <v>127</v>
      </c>
      <c r="CG11" s="3"/>
      <c r="CH11" s="3"/>
      <c r="CI11" s="2" t="s">
        <v>128</v>
      </c>
      <c r="CJ11" s="2" t="s">
        <v>128</v>
      </c>
      <c r="CK11" s="3" t="s">
        <v>127</v>
      </c>
      <c r="CL11" s="3" t="s">
        <v>127</v>
      </c>
      <c r="CM11" s="2" t="s">
        <v>128</v>
      </c>
      <c r="CN11" s="3" t="s">
        <v>127</v>
      </c>
      <c r="CO11" s="3" t="s">
        <v>127</v>
      </c>
      <c r="CP11" s="3" t="s">
        <v>127</v>
      </c>
      <c r="CQ11" s="3" t="s">
        <v>127</v>
      </c>
      <c r="CR11" s="3" t="s">
        <v>127</v>
      </c>
      <c r="CS11" s="2" t="s">
        <v>128</v>
      </c>
      <c r="CT11" s="3" t="s">
        <v>141</v>
      </c>
      <c r="CU11" s="109" t="s">
        <v>131</v>
      </c>
      <c r="CV11" s="109" t="s">
        <v>131</v>
      </c>
      <c r="CW11" s="109" t="s">
        <v>131</v>
      </c>
      <c r="CX11" s="109" t="s">
        <v>131</v>
      </c>
      <c r="CY11" s="109" t="s">
        <v>131</v>
      </c>
      <c r="CZ11" s="109" t="s">
        <v>131</v>
      </c>
      <c r="DA11" s="109" t="s">
        <v>131</v>
      </c>
      <c r="DB11" s="109" t="s">
        <v>131</v>
      </c>
      <c r="DC11" s="109" t="s">
        <v>131</v>
      </c>
      <c r="DD11" s="109" t="s">
        <v>131</v>
      </c>
      <c r="DE11" s="3"/>
      <c r="DF11" s="3"/>
      <c r="DG11" s="3"/>
      <c r="DH11" s="3"/>
      <c r="DI11" s="3" t="s">
        <v>142</v>
      </c>
      <c r="DJ11" s="3" t="s">
        <v>131</v>
      </c>
      <c r="DK11" s="3">
        <v>735.8</v>
      </c>
      <c r="DL11" s="3">
        <v>1564</v>
      </c>
      <c r="DM11" s="3" t="s">
        <v>131</v>
      </c>
      <c r="DN11" s="3" t="s">
        <v>131</v>
      </c>
      <c r="DO11" s="3" t="s">
        <v>131</v>
      </c>
      <c r="DP11" s="3" t="s">
        <v>131</v>
      </c>
      <c r="DQ11" s="3" t="s">
        <v>131</v>
      </c>
      <c r="DR11" s="3" t="s">
        <v>131</v>
      </c>
      <c r="DS11" s="3" t="s">
        <v>131</v>
      </c>
      <c r="DT11" s="3" t="s">
        <v>131</v>
      </c>
      <c r="DU11" s="3" t="s">
        <v>131</v>
      </c>
      <c r="DV11" s="3" t="s">
        <v>131</v>
      </c>
      <c r="DW11" s="3" t="s">
        <v>131</v>
      </c>
      <c r="DX11" s="3" t="s">
        <v>131</v>
      </c>
      <c r="DY11" s="3" t="s">
        <v>131</v>
      </c>
      <c r="DZ11" s="3" t="s">
        <v>131</v>
      </c>
      <c r="EA11" s="3" t="s">
        <v>131</v>
      </c>
      <c r="EB11" s="3" t="s">
        <v>131</v>
      </c>
      <c r="EC11" s="3" t="s">
        <v>131</v>
      </c>
      <c r="ED11" s="3" t="s">
        <v>131</v>
      </c>
      <c r="EE11" s="3" t="s">
        <v>131</v>
      </c>
      <c r="EF11" s="91"/>
      <c r="EG11" s="91"/>
    </row>
    <row r="12" spans="1:137" s="90" customFormat="1" x14ac:dyDescent="0.2">
      <c r="A12" s="3">
        <v>6</v>
      </c>
      <c r="B12" s="19">
        <v>43606</v>
      </c>
      <c r="C12" s="3">
        <v>17013802</v>
      </c>
      <c r="D12" s="17" t="s">
        <v>279</v>
      </c>
      <c r="E12" s="3">
        <v>13.8</v>
      </c>
      <c r="F12" s="3" t="s">
        <v>127</v>
      </c>
      <c r="G12" s="3" t="s">
        <v>127</v>
      </c>
      <c r="H12" s="2">
        <v>88.650800000000004</v>
      </c>
      <c r="I12" s="2">
        <v>54.257399999999997</v>
      </c>
      <c r="J12" s="3" t="s">
        <v>127</v>
      </c>
      <c r="K12" s="3" t="s">
        <v>127</v>
      </c>
      <c r="L12" s="3" t="s">
        <v>127</v>
      </c>
      <c r="M12" s="2">
        <v>8.1674199999999999</v>
      </c>
      <c r="N12" s="3" t="s">
        <v>127</v>
      </c>
      <c r="O12" s="3" t="s">
        <v>127</v>
      </c>
      <c r="P12" s="2">
        <v>16.439800000000002</v>
      </c>
      <c r="Q12" s="3" t="s">
        <v>127</v>
      </c>
      <c r="R12" s="2">
        <v>64.606899999999996</v>
      </c>
      <c r="S12" s="3" t="s">
        <v>127</v>
      </c>
      <c r="T12" s="2">
        <v>68.78</v>
      </c>
      <c r="U12" s="3"/>
      <c r="V12" s="3"/>
      <c r="W12" s="2">
        <v>331.46199999999999</v>
      </c>
      <c r="X12" s="2">
        <v>13.2697</v>
      </c>
      <c r="Y12" s="2">
        <v>20.463999999999999</v>
      </c>
      <c r="Z12" s="2">
        <v>72.494900000000001</v>
      </c>
      <c r="AA12" s="2">
        <v>341.26190000000003</v>
      </c>
      <c r="AB12" s="85">
        <v>1.1577</v>
      </c>
      <c r="AC12" s="2">
        <v>179.67250000000001</v>
      </c>
      <c r="AD12" s="2">
        <v>223</v>
      </c>
      <c r="AE12" s="2">
        <v>163.84309999999999</v>
      </c>
      <c r="AF12" s="3"/>
      <c r="AG12" s="3"/>
      <c r="AH12" s="3"/>
      <c r="AI12" s="88">
        <v>1.05</v>
      </c>
      <c r="AJ12" s="88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20" t="s">
        <v>133</v>
      </c>
      <c r="CV12" s="4">
        <v>2.6</v>
      </c>
      <c r="CW12" s="3" t="s">
        <v>131</v>
      </c>
      <c r="CX12" s="3" t="s">
        <v>131</v>
      </c>
      <c r="CY12" s="3" t="s">
        <v>131</v>
      </c>
      <c r="CZ12" s="3" t="s">
        <v>131</v>
      </c>
      <c r="DA12" s="3" t="s">
        <v>131</v>
      </c>
      <c r="DB12" s="3" t="s">
        <v>131</v>
      </c>
      <c r="DC12" s="3" t="s">
        <v>131</v>
      </c>
      <c r="DD12" s="3" t="s">
        <v>131</v>
      </c>
      <c r="DE12" s="3"/>
      <c r="DF12" s="3"/>
      <c r="DG12" s="3"/>
      <c r="DH12" s="3"/>
      <c r="DI12" s="3"/>
      <c r="DJ12" s="3" t="s">
        <v>131</v>
      </c>
      <c r="DK12" s="3" t="s">
        <v>131</v>
      </c>
      <c r="DL12" s="3" t="s">
        <v>131</v>
      </c>
      <c r="DM12" s="3" t="s">
        <v>131</v>
      </c>
      <c r="DN12" s="3" t="s">
        <v>131</v>
      </c>
      <c r="DO12" s="3" t="s">
        <v>131</v>
      </c>
      <c r="DP12" s="3" t="s">
        <v>131</v>
      </c>
      <c r="DQ12" s="3" t="s">
        <v>131</v>
      </c>
      <c r="DR12" s="3" t="s">
        <v>131</v>
      </c>
      <c r="DS12" s="3" t="s">
        <v>131</v>
      </c>
      <c r="DT12" s="3" t="s">
        <v>131</v>
      </c>
      <c r="DU12" s="3" t="s">
        <v>131</v>
      </c>
      <c r="DV12" s="3" t="s">
        <v>131</v>
      </c>
      <c r="DW12" s="3" t="s">
        <v>131</v>
      </c>
      <c r="DX12" s="3" t="s">
        <v>131</v>
      </c>
      <c r="DY12" s="3" t="s">
        <v>131</v>
      </c>
      <c r="DZ12" s="3" t="s">
        <v>131</v>
      </c>
      <c r="EA12" s="3" t="s">
        <v>131</v>
      </c>
      <c r="EB12" s="3" t="s">
        <v>131</v>
      </c>
      <c r="EC12" s="3" t="s">
        <v>131</v>
      </c>
      <c r="ED12" s="3" t="s">
        <v>131</v>
      </c>
      <c r="EE12" s="3" t="s">
        <v>131</v>
      </c>
      <c r="EF12" s="91"/>
      <c r="EG12" s="91"/>
    </row>
    <row r="13" spans="1:137" s="90" customFormat="1" ht="15" customHeight="1" x14ac:dyDescent="0.2">
      <c r="A13" s="3">
        <v>7</v>
      </c>
      <c r="B13" s="19">
        <v>42177</v>
      </c>
      <c r="C13" s="3">
        <v>17013901</v>
      </c>
      <c r="D13" s="17" t="s">
        <v>144</v>
      </c>
      <c r="E13" s="15" t="s">
        <v>127</v>
      </c>
      <c r="F13" s="15"/>
      <c r="G13" s="3" t="s">
        <v>127</v>
      </c>
      <c r="H13" s="15">
        <v>225.27799999999999</v>
      </c>
      <c r="I13" s="15">
        <v>227.35599999999999</v>
      </c>
      <c r="J13" s="15" t="s">
        <v>127</v>
      </c>
      <c r="K13" s="15" t="s">
        <v>127</v>
      </c>
      <c r="L13" s="15" t="s">
        <v>127</v>
      </c>
      <c r="M13" s="15">
        <v>3.3497699999999999</v>
      </c>
      <c r="N13" s="15" t="s">
        <v>127</v>
      </c>
      <c r="O13" s="15" t="s">
        <v>127</v>
      </c>
      <c r="P13" s="15" t="s">
        <v>127</v>
      </c>
      <c r="Q13" s="16" t="s">
        <v>127</v>
      </c>
      <c r="R13" s="16" t="s">
        <v>127</v>
      </c>
      <c r="S13" s="16" t="s">
        <v>127</v>
      </c>
      <c r="T13" s="16" t="s">
        <v>140</v>
      </c>
      <c r="U13" s="15"/>
      <c r="V13" s="15"/>
      <c r="W13" s="15">
        <v>201.34899999999999</v>
      </c>
      <c r="X13" s="15">
        <v>21.579000000000001</v>
      </c>
      <c r="Y13" s="15">
        <v>65.353300000000004</v>
      </c>
      <c r="Z13" s="15">
        <v>170.297</v>
      </c>
      <c r="AA13" s="15">
        <v>454.40660000000003</v>
      </c>
      <c r="AB13" s="15">
        <v>1.5732999999999999</v>
      </c>
      <c r="AC13" s="15">
        <v>140.15770000000001</v>
      </c>
      <c r="AD13" s="15">
        <v>466.7</v>
      </c>
      <c r="AE13" s="15">
        <v>68.350800000000007</v>
      </c>
      <c r="AF13" s="15"/>
      <c r="AG13" s="15"/>
      <c r="AH13" s="15"/>
      <c r="AI13" s="15"/>
      <c r="AJ13" s="15"/>
      <c r="AK13" s="3" t="s">
        <v>127</v>
      </c>
      <c r="AL13" s="3" t="s">
        <v>127</v>
      </c>
      <c r="AM13" s="3" t="s">
        <v>127</v>
      </c>
      <c r="AN13" s="3" t="s">
        <v>127</v>
      </c>
      <c r="AO13" s="3" t="s">
        <v>127</v>
      </c>
      <c r="AP13" s="3" t="s">
        <v>127</v>
      </c>
      <c r="AQ13" s="3" t="s">
        <v>127</v>
      </c>
      <c r="AR13" s="3" t="s">
        <v>127</v>
      </c>
      <c r="AS13" s="3" t="s">
        <v>127</v>
      </c>
      <c r="AT13" s="3" t="s">
        <v>127</v>
      </c>
      <c r="AU13" s="3" t="s">
        <v>127</v>
      </c>
      <c r="AV13" s="3" t="s">
        <v>127</v>
      </c>
      <c r="AW13" s="3" t="s">
        <v>127</v>
      </c>
      <c r="AX13" s="3" t="s">
        <v>127</v>
      </c>
      <c r="AY13" s="3" t="s">
        <v>127</v>
      </c>
      <c r="AZ13" s="3" t="s">
        <v>127</v>
      </c>
      <c r="BA13" s="3" t="s">
        <v>127</v>
      </c>
      <c r="BB13" s="3" t="s">
        <v>127</v>
      </c>
      <c r="BC13" s="3" t="s">
        <v>127</v>
      </c>
      <c r="BD13" s="3" t="s">
        <v>127</v>
      </c>
      <c r="BE13" s="3" t="s">
        <v>127</v>
      </c>
      <c r="BF13" s="3" t="s">
        <v>127</v>
      </c>
      <c r="BG13" s="3" t="s">
        <v>127</v>
      </c>
      <c r="BH13" s="3" t="s">
        <v>127</v>
      </c>
      <c r="BI13" s="3" t="s">
        <v>127</v>
      </c>
      <c r="BJ13" s="3" t="s">
        <v>127</v>
      </c>
      <c r="BK13" s="3" t="s">
        <v>127</v>
      </c>
      <c r="BL13" s="3" t="s">
        <v>127</v>
      </c>
      <c r="BM13" s="3" t="s">
        <v>127</v>
      </c>
      <c r="BN13" s="3" t="s">
        <v>127</v>
      </c>
      <c r="BO13" s="3" t="s">
        <v>127</v>
      </c>
      <c r="BP13" s="3" t="s">
        <v>127</v>
      </c>
      <c r="BQ13" s="3" t="s">
        <v>127</v>
      </c>
      <c r="BR13" s="3" t="s">
        <v>127</v>
      </c>
      <c r="BS13" s="3" t="s">
        <v>127</v>
      </c>
      <c r="BT13" s="3" t="s">
        <v>127</v>
      </c>
      <c r="BU13" s="3" t="s">
        <v>127</v>
      </c>
      <c r="BV13" s="3" t="s">
        <v>127</v>
      </c>
      <c r="BW13" s="3" t="s">
        <v>127</v>
      </c>
      <c r="BX13" s="3" t="s">
        <v>127</v>
      </c>
      <c r="BY13" s="3" t="s">
        <v>127</v>
      </c>
      <c r="BZ13" s="3" t="s">
        <v>127</v>
      </c>
      <c r="CA13" s="3" t="s">
        <v>127</v>
      </c>
      <c r="CB13" s="3" t="s">
        <v>127</v>
      </c>
      <c r="CC13" s="3" t="s">
        <v>127</v>
      </c>
      <c r="CD13" s="3" t="s">
        <v>127</v>
      </c>
      <c r="CE13" s="3" t="s">
        <v>127</v>
      </c>
      <c r="CF13" s="3" t="s">
        <v>127</v>
      </c>
      <c r="CG13" s="3" t="s">
        <v>127</v>
      </c>
      <c r="CH13" s="3" t="s">
        <v>127</v>
      </c>
      <c r="CI13" s="3" t="s">
        <v>127</v>
      </c>
      <c r="CJ13" s="3" t="s">
        <v>127</v>
      </c>
      <c r="CK13" s="3" t="s">
        <v>127</v>
      </c>
      <c r="CL13" s="3" t="s">
        <v>127</v>
      </c>
      <c r="CM13" s="3" t="s">
        <v>127</v>
      </c>
      <c r="CN13" s="3" t="s">
        <v>127</v>
      </c>
      <c r="CO13" s="3" t="s">
        <v>127</v>
      </c>
      <c r="CP13" s="3" t="s">
        <v>127</v>
      </c>
      <c r="CQ13" s="3" t="s">
        <v>127</v>
      </c>
      <c r="CR13" s="3" t="s">
        <v>127</v>
      </c>
      <c r="CS13" s="3" t="s">
        <v>127</v>
      </c>
      <c r="CT13" s="3"/>
      <c r="CU13" s="4" t="s">
        <v>131</v>
      </c>
      <c r="CV13" s="4" t="s">
        <v>131</v>
      </c>
      <c r="CW13" s="4" t="s">
        <v>131</v>
      </c>
      <c r="CX13" s="4" t="s">
        <v>131</v>
      </c>
      <c r="CY13" s="4" t="s">
        <v>131</v>
      </c>
      <c r="CZ13" s="4" t="s">
        <v>131</v>
      </c>
      <c r="DA13" s="4" t="s">
        <v>131</v>
      </c>
      <c r="DB13" s="4" t="s">
        <v>131</v>
      </c>
      <c r="DC13" s="4" t="s">
        <v>131</v>
      </c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91"/>
      <c r="EG13" s="91"/>
    </row>
    <row r="14" spans="1:137" s="90" customFormat="1" x14ac:dyDescent="0.2">
      <c r="A14" s="3">
        <v>8</v>
      </c>
      <c r="B14" s="19">
        <v>41197</v>
      </c>
      <c r="C14" s="3">
        <v>17113401</v>
      </c>
      <c r="D14" s="17" t="s">
        <v>145</v>
      </c>
      <c r="E14" s="3">
        <v>160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106" t="s">
        <v>127</v>
      </c>
      <c r="CV14" s="106" t="s">
        <v>127</v>
      </c>
      <c r="CW14" s="106" t="s">
        <v>127</v>
      </c>
      <c r="CX14" s="106" t="s">
        <v>127</v>
      </c>
      <c r="CY14" s="106" t="s">
        <v>127</v>
      </c>
      <c r="CZ14" s="106" t="s">
        <v>127</v>
      </c>
      <c r="DA14" s="106" t="s">
        <v>127</v>
      </c>
      <c r="DB14" s="106" t="s">
        <v>127</v>
      </c>
      <c r="DC14" s="106" t="s">
        <v>127</v>
      </c>
      <c r="DD14" s="106" t="s">
        <v>127</v>
      </c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91"/>
      <c r="EG14" s="91"/>
    </row>
    <row r="15" spans="1:137" s="90" customFormat="1" x14ac:dyDescent="0.2">
      <c r="A15" s="3">
        <v>8</v>
      </c>
      <c r="B15" s="19">
        <v>42866</v>
      </c>
      <c r="C15" s="3">
        <v>17113401</v>
      </c>
      <c r="D15" s="17" t="s">
        <v>145</v>
      </c>
      <c r="E15" s="15">
        <v>143</v>
      </c>
      <c r="F15" s="15"/>
      <c r="G15" s="3"/>
      <c r="H15" s="86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>
        <v>47.778700000000001</v>
      </c>
      <c r="X15" s="15">
        <v>1.24159</v>
      </c>
      <c r="Y15" s="15">
        <v>13.2707</v>
      </c>
      <c r="Z15" s="15">
        <v>99.348200000000006</v>
      </c>
      <c r="AA15" s="15">
        <v>119.56</v>
      </c>
      <c r="AB15" s="15">
        <v>1.0291999999999999</v>
      </c>
      <c r="AC15" s="15">
        <v>42.611499999999999</v>
      </c>
      <c r="AD15" s="15">
        <v>191</v>
      </c>
      <c r="AE15" s="15">
        <v>99.834500000000006</v>
      </c>
      <c r="AF15" s="15"/>
      <c r="AG15" s="15"/>
      <c r="AH15" s="15"/>
      <c r="AI15" s="15"/>
      <c r="AJ15" s="15"/>
      <c r="AK15" s="3" t="s">
        <v>127</v>
      </c>
      <c r="AL15" s="3" t="s">
        <v>127</v>
      </c>
      <c r="AM15" s="3" t="s">
        <v>127</v>
      </c>
      <c r="AN15" s="3" t="s">
        <v>127</v>
      </c>
      <c r="AO15" s="3" t="s">
        <v>127</v>
      </c>
      <c r="AP15" s="3" t="s">
        <v>127</v>
      </c>
      <c r="AQ15" s="3" t="s">
        <v>127</v>
      </c>
      <c r="AR15" s="3" t="s">
        <v>127</v>
      </c>
      <c r="AS15" s="3" t="s">
        <v>127</v>
      </c>
      <c r="AT15" s="3" t="s">
        <v>127</v>
      </c>
      <c r="AU15" s="3" t="s">
        <v>127</v>
      </c>
      <c r="AV15" s="3" t="s">
        <v>127</v>
      </c>
      <c r="AW15" s="3" t="s">
        <v>127</v>
      </c>
      <c r="AX15" s="3" t="s">
        <v>127</v>
      </c>
      <c r="AY15" s="3" t="s">
        <v>127</v>
      </c>
      <c r="AZ15" s="3" t="s">
        <v>127</v>
      </c>
      <c r="BA15" s="3" t="s">
        <v>127</v>
      </c>
      <c r="BB15" s="3" t="s">
        <v>127</v>
      </c>
      <c r="BC15" s="3" t="s">
        <v>127</v>
      </c>
      <c r="BD15" s="3" t="s">
        <v>127</v>
      </c>
      <c r="BE15" s="3" t="s">
        <v>127</v>
      </c>
      <c r="BF15" s="3" t="s">
        <v>127</v>
      </c>
      <c r="BG15" s="3" t="s">
        <v>127</v>
      </c>
      <c r="BH15" s="3" t="s">
        <v>127</v>
      </c>
      <c r="BI15" s="3" t="s">
        <v>127</v>
      </c>
      <c r="BJ15" s="3" t="s">
        <v>127</v>
      </c>
      <c r="BK15" s="3" t="s">
        <v>127</v>
      </c>
      <c r="BL15" s="3" t="s">
        <v>127</v>
      </c>
      <c r="BM15" s="3" t="s">
        <v>127</v>
      </c>
      <c r="BN15" s="3" t="s">
        <v>127</v>
      </c>
      <c r="BO15" s="3" t="s">
        <v>127</v>
      </c>
      <c r="BP15" s="3" t="s">
        <v>127</v>
      </c>
      <c r="BQ15" s="3" t="s">
        <v>127</v>
      </c>
      <c r="BR15" s="3" t="s">
        <v>127</v>
      </c>
      <c r="BS15" s="3" t="s">
        <v>127</v>
      </c>
      <c r="BT15" s="3" t="s">
        <v>127</v>
      </c>
      <c r="BU15" s="3" t="s">
        <v>127</v>
      </c>
      <c r="BV15" s="3" t="s">
        <v>127</v>
      </c>
      <c r="BW15" s="3" t="s">
        <v>127</v>
      </c>
      <c r="BX15" s="3" t="s">
        <v>127</v>
      </c>
      <c r="BY15" s="3" t="s">
        <v>127</v>
      </c>
      <c r="BZ15" s="3" t="s">
        <v>127</v>
      </c>
      <c r="CA15" s="3" t="s">
        <v>127</v>
      </c>
      <c r="CB15" s="3" t="s">
        <v>127</v>
      </c>
      <c r="CC15" s="3" t="s">
        <v>127</v>
      </c>
      <c r="CD15" s="3" t="s">
        <v>127</v>
      </c>
      <c r="CE15" s="3" t="s">
        <v>127</v>
      </c>
      <c r="CF15" s="3" t="s">
        <v>127</v>
      </c>
      <c r="CG15" s="3" t="s">
        <v>127</v>
      </c>
      <c r="CH15" s="3" t="s">
        <v>127</v>
      </c>
      <c r="CI15" s="3" t="s">
        <v>127</v>
      </c>
      <c r="CJ15" s="3" t="s">
        <v>127</v>
      </c>
      <c r="CK15" s="3" t="s">
        <v>127</v>
      </c>
      <c r="CL15" s="3" t="s">
        <v>127</v>
      </c>
      <c r="CM15" s="3" t="s">
        <v>127</v>
      </c>
      <c r="CN15" s="3" t="s">
        <v>127</v>
      </c>
      <c r="CO15" s="3" t="s">
        <v>127</v>
      </c>
      <c r="CP15" s="3" t="s">
        <v>127</v>
      </c>
      <c r="CQ15" s="3" t="s">
        <v>127</v>
      </c>
      <c r="CR15" s="3" t="s">
        <v>127</v>
      </c>
      <c r="CS15" s="3" t="s">
        <v>127</v>
      </c>
      <c r="CT15" s="3"/>
      <c r="CU15" s="4" t="s">
        <v>131</v>
      </c>
      <c r="CV15" s="4" t="s">
        <v>131</v>
      </c>
      <c r="CW15" s="3" t="s">
        <v>131</v>
      </c>
      <c r="CX15" s="3" t="s">
        <v>131</v>
      </c>
      <c r="CY15" s="3" t="s">
        <v>131</v>
      </c>
      <c r="CZ15" s="3" t="s">
        <v>131</v>
      </c>
      <c r="DA15" s="3" t="s">
        <v>131</v>
      </c>
      <c r="DB15" s="3" t="s">
        <v>131</v>
      </c>
      <c r="DC15" s="3" t="s">
        <v>131</v>
      </c>
      <c r="DD15" s="3" t="s">
        <v>131</v>
      </c>
      <c r="DE15" s="3"/>
      <c r="DF15" s="3"/>
      <c r="DG15" s="3"/>
      <c r="DH15" s="3"/>
      <c r="DI15" s="3"/>
      <c r="DJ15" s="3" t="s">
        <v>127</v>
      </c>
      <c r="DK15" s="3" t="s">
        <v>127</v>
      </c>
      <c r="DL15" s="3" t="s">
        <v>127</v>
      </c>
      <c r="DM15" s="3" t="s">
        <v>127</v>
      </c>
      <c r="DN15" s="3" t="s">
        <v>127</v>
      </c>
      <c r="DO15" s="3" t="s">
        <v>127</v>
      </c>
      <c r="DP15" s="3" t="s">
        <v>127</v>
      </c>
      <c r="DQ15" s="3" t="s">
        <v>127</v>
      </c>
      <c r="DR15" s="3" t="s">
        <v>127</v>
      </c>
      <c r="DS15" s="3" t="s">
        <v>127</v>
      </c>
      <c r="DT15" s="3" t="s">
        <v>127</v>
      </c>
      <c r="DU15" s="3" t="s">
        <v>127</v>
      </c>
      <c r="DV15" s="3" t="s">
        <v>127</v>
      </c>
      <c r="DW15" s="3" t="s">
        <v>127</v>
      </c>
      <c r="DX15" s="3" t="s">
        <v>127</v>
      </c>
      <c r="DY15" s="3" t="s">
        <v>127</v>
      </c>
      <c r="DZ15" s="3" t="s">
        <v>127</v>
      </c>
      <c r="EA15" s="3" t="s">
        <v>127</v>
      </c>
      <c r="EB15" s="3" t="s">
        <v>127</v>
      </c>
      <c r="EC15" s="3" t="s">
        <v>127</v>
      </c>
      <c r="ED15" s="3" t="s">
        <v>127</v>
      </c>
      <c r="EE15" s="3" t="s">
        <v>127</v>
      </c>
      <c r="EF15" s="91"/>
      <c r="EG15" s="91"/>
    </row>
    <row r="16" spans="1:137" s="90" customFormat="1" x14ac:dyDescent="0.2">
      <c r="A16" s="3">
        <v>9</v>
      </c>
      <c r="B16" s="19">
        <v>42821</v>
      </c>
      <c r="C16" s="3">
        <v>17113406</v>
      </c>
      <c r="D16" s="17" t="s">
        <v>146</v>
      </c>
      <c r="E16" s="15" t="s">
        <v>127</v>
      </c>
      <c r="F16" s="15">
        <v>293</v>
      </c>
      <c r="G16" s="3" t="s">
        <v>127</v>
      </c>
      <c r="H16" s="86">
        <v>131.24799999999999</v>
      </c>
      <c r="I16" s="15">
        <v>679.13300000000004</v>
      </c>
      <c r="J16" s="15" t="s">
        <v>127</v>
      </c>
      <c r="K16" s="15" t="s">
        <v>127</v>
      </c>
      <c r="L16" s="15" t="s">
        <v>127</v>
      </c>
      <c r="M16" s="15">
        <v>13.3832</v>
      </c>
      <c r="N16" s="15">
        <v>7.8039300000000003</v>
      </c>
      <c r="O16" s="15">
        <v>246.25399999999999</v>
      </c>
      <c r="P16" s="15">
        <v>482.012</v>
      </c>
      <c r="Q16" s="15" t="s">
        <v>127</v>
      </c>
      <c r="R16" s="15" t="s">
        <v>127</v>
      </c>
      <c r="S16" s="15" t="s">
        <v>127</v>
      </c>
      <c r="T16" s="15">
        <v>7369.15</v>
      </c>
      <c r="U16" s="15">
        <v>307.875</v>
      </c>
      <c r="V16" s="15"/>
      <c r="W16" s="15">
        <v>546.11800000000005</v>
      </c>
      <c r="X16" s="15">
        <v>8.0106000000000002</v>
      </c>
      <c r="Y16" s="15">
        <v>15.0143</v>
      </c>
      <c r="Z16" s="15">
        <v>76.975499999999997</v>
      </c>
      <c r="AA16" s="15">
        <v>74.228700000000003</v>
      </c>
      <c r="AB16" s="15">
        <v>0.51019999999999999</v>
      </c>
      <c r="AC16" s="15">
        <v>43.975499999999997</v>
      </c>
      <c r="AD16" s="15">
        <v>813</v>
      </c>
      <c r="AE16" s="15">
        <v>54.844200000000001</v>
      </c>
      <c r="AF16" s="15"/>
      <c r="AG16" s="3">
        <v>172.5763</v>
      </c>
      <c r="AH16" s="15"/>
      <c r="AI16" s="15"/>
      <c r="AJ16" s="15"/>
      <c r="AK16" s="3" t="s">
        <v>127</v>
      </c>
      <c r="AL16" s="3" t="s">
        <v>127</v>
      </c>
      <c r="AM16" s="3" t="s">
        <v>127</v>
      </c>
      <c r="AN16" s="3" t="s">
        <v>127</v>
      </c>
      <c r="AO16" s="3" t="s">
        <v>127</v>
      </c>
      <c r="AP16" s="3" t="s">
        <v>127</v>
      </c>
      <c r="AQ16" s="3" t="s">
        <v>127</v>
      </c>
      <c r="AR16" s="3" t="s">
        <v>127</v>
      </c>
      <c r="AS16" s="3" t="s">
        <v>127</v>
      </c>
      <c r="AT16" s="3" t="s">
        <v>127</v>
      </c>
      <c r="AU16" s="3" t="s">
        <v>127</v>
      </c>
      <c r="AV16" s="3" t="s">
        <v>127</v>
      </c>
      <c r="AW16" s="3" t="s">
        <v>127</v>
      </c>
      <c r="AX16" s="3" t="s">
        <v>127</v>
      </c>
      <c r="AY16" s="3" t="s">
        <v>127</v>
      </c>
      <c r="AZ16" s="3" t="s">
        <v>127</v>
      </c>
      <c r="BA16" s="3" t="s">
        <v>127</v>
      </c>
      <c r="BB16" s="3" t="s">
        <v>127</v>
      </c>
      <c r="BC16" s="3" t="s">
        <v>127</v>
      </c>
      <c r="BD16" s="3" t="s">
        <v>127</v>
      </c>
      <c r="BE16" s="3" t="s">
        <v>127</v>
      </c>
      <c r="BF16" s="3" t="s">
        <v>127</v>
      </c>
      <c r="BG16" s="3" t="s">
        <v>127</v>
      </c>
      <c r="BH16" s="3" t="s">
        <v>127</v>
      </c>
      <c r="BI16" s="3" t="s">
        <v>127</v>
      </c>
      <c r="BJ16" s="3" t="s">
        <v>127</v>
      </c>
      <c r="BK16" s="3" t="s">
        <v>127</v>
      </c>
      <c r="BL16" s="3" t="s">
        <v>127</v>
      </c>
      <c r="BM16" s="3" t="s">
        <v>127</v>
      </c>
      <c r="BN16" s="3" t="s">
        <v>127</v>
      </c>
      <c r="BO16" s="3" t="s">
        <v>127</v>
      </c>
      <c r="BP16" s="3" t="s">
        <v>127</v>
      </c>
      <c r="BQ16" s="3" t="s">
        <v>127</v>
      </c>
      <c r="BR16" s="3" t="s">
        <v>127</v>
      </c>
      <c r="BS16" s="3" t="s">
        <v>127</v>
      </c>
      <c r="BT16" s="3" t="s">
        <v>127</v>
      </c>
      <c r="BU16" s="3" t="s">
        <v>127</v>
      </c>
      <c r="BV16" s="3" t="s">
        <v>127</v>
      </c>
      <c r="BW16" s="3" t="s">
        <v>127</v>
      </c>
      <c r="BX16" s="3" t="s">
        <v>127</v>
      </c>
      <c r="BY16" s="3" t="s">
        <v>127</v>
      </c>
      <c r="BZ16" s="3" t="s">
        <v>127</v>
      </c>
      <c r="CA16" s="3" t="s">
        <v>127</v>
      </c>
      <c r="CB16" s="3" t="s">
        <v>127</v>
      </c>
      <c r="CC16" s="3" t="s">
        <v>127</v>
      </c>
      <c r="CD16" s="3" t="s">
        <v>127</v>
      </c>
      <c r="CE16" s="3" t="s">
        <v>127</v>
      </c>
      <c r="CF16" s="3" t="s">
        <v>127</v>
      </c>
      <c r="CG16" s="3" t="s">
        <v>127</v>
      </c>
      <c r="CH16" s="3" t="s">
        <v>127</v>
      </c>
      <c r="CI16" s="3" t="s">
        <v>127</v>
      </c>
      <c r="CJ16" s="3" t="s">
        <v>127</v>
      </c>
      <c r="CK16" s="3" t="s">
        <v>127</v>
      </c>
      <c r="CL16" s="3" t="s">
        <v>127</v>
      </c>
      <c r="CM16" s="3" t="s">
        <v>127</v>
      </c>
      <c r="CN16" s="3" t="s">
        <v>127</v>
      </c>
      <c r="CO16" s="3" t="s">
        <v>127</v>
      </c>
      <c r="CP16" s="3" t="s">
        <v>127</v>
      </c>
      <c r="CQ16" s="3" t="s">
        <v>127</v>
      </c>
      <c r="CR16" s="3" t="s">
        <v>127</v>
      </c>
      <c r="CS16" s="3" t="s">
        <v>127</v>
      </c>
      <c r="CT16" s="3"/>
      <c r="CU16" s="4" t="s">
        <v>131</v>
      </c>
      <c r="CV16" s="4" t="s">
        <v>131</v>
      </c>
      <c r="CW16" s="4" t="s">
        <v>131</v>
      </c>
      <c r="CX16" s="4" t="s">
        <v>131</v>
      </c>
      <c r="CY16" s="4" t="s">
        <v>131</v>
      </c>
      <c r="CZ16" s="4" t="s">
        <v>131</v>
      </c>
      <c r="DA16" s="4" t="s">
        <v>131</v>
      </c>
      <c r="DB16" s="4" t="s">
        <v>131</v>
      </c>
      <c r="DC16" s="4" t="s">
        <v>131</v>
      </c>
      <c r="DD16" s="3"/>
      <c r="DE16" s="3"/>
      <c r="DF16" s="3"/>
      <c r="DG16" s="3"/>
      <c r="DH16" s="3"/>
      <c r="DI16" s="3" t="s">
        <v>147</v>
      </c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91"/>
      <c r="EG16" s="91"/>
    </row>
    <row r="17" spans="1:137" s="90" customFormat="1" x14ac:dyDescent="0.2">
      <c r="A17" s="3">
        <v>9</v>
      </c>
      <c r="B17" s="19">
        <v>43530</v>
      </c>
      <c r="C17" s="3">
        <v>17113406</v>
      </c>
      <c r="D17" s="17" t="s">
        <v>146</v>
      </c>
      <c r="E17" s="3">
        <v>67</v>
      </c>
      <c r="F17" s="3">
        <v>42</v>
      </c>
      <c r="G17" s="3" t="s">
        <v>127</v>
      </c>
      <c r="H17" s="2">
        <v>34.147100000000002</v>
      </c>
      <c r="I17" s="2">
        <v>37.528399999999998</v>
      </c>
      <c r="J17" s="3" t="s">
        <v>127</v>
      </c>
      <c r="K17" s="3" t="s">
        <v>127</v>
      </c>
      <c r="L17" s="3" t="s">
        <v>127</v>
      </c>
      <c r="M17" s="2">
        <v>4.2872000000000003</v>
      </c>
      <c r="N17" s="3" t="s">
        <v>127</v>
      </c>
      <c r="O17" s="3" t="s">
        <v>127</v>
      </c>
      <c r="P17" s="2">
        <v>11.2149</v>
      </c>
      <c r="Q17" s="3" t="s">
        <v>127</v>
      </c>
      <c r="R17" s="3" t="s">
        <v>127</v>
      </c>
      <c r="S17" s="3" t="s">
        <v>127</v>
      </c>
      <c r="T17" s="2">
        <v>24.991199999999999</v>
      </c>
      <c r="U17" s="3"/>
      <c r="V17" s="3"/>
      <c r="W17" s="2">
        <v>55.914000000000001</v>
      </c>
      <c r="X17" s="2">
        <v>1.92147</v>
      </c>
      <c r="Y17" s="2">
        <v>8.8186300000000006</v>
      </c>
      <c r="Z17" s="2">
        <v>69.219499999999996</v>
      </c>
      <c r="AA17" s="2">
        <v>63.980600000000003</v>
      </c>
      <c r="AB17" s="2" t="s">
        <v>148</v>
      </c>
      <c r="AC17" s="2">
        <v>19.264600000000002</v>
      </c>
      <c r="AD17" s="2">
        <v>198</v>
      </c>
      <c r="AE17" s="2">
        <v>54.188800000000001</v>
      </c>
      <c r="AF17" s="87"/>
      <c r="AG17" s="87"/>
      <c r="AH17" s="87"/>
      <c r="AI17" s="88">
        <v>0.1724</v>
      </c>
      <c r="AJ17" s="89">
        <v>10.6</v>
      </c>
      <c r="AK17" s="3" t="s">
        <v>127</v>
      </c>
      <c r="AL17" s="3" t="s">
        <v>127</v>
      </c>
      <c r="AM17" s="4"/>
      <c r="AN17" s="4"/>
      <c r="AO17" s="4"/>
      <c r="AP17" s="3" t="s">
        <v>127</v>
      </c>
      <c r="AQ17" s="3" t="s">
        <v>127</v>
      </c>
      <c r="AR17" s="3" t="s">
        <v>127</v>
      </c>
      <c r="AS17" s="3" t="s">
        <v>128</v>
      </c>
      <c r="AT17" s="3" t="s">
        <v>127</v>
      </c>
      <c r="AU17" s="4"/>
      <c r="AV17" s="4"/>
      <c r="AW17" s="3" t="s">
        <v>127</v>
      </c>
      <c r="AX17" s="3" t="s">
        <v>127</v>
      </c>
      <c r="AY17" s="3" t="s">
        <v>127</v>
      </c>
      <c r="AZ17" s="3" t="s">
        <v>127</v>
      </c>
      <c r="BA17" s="4"/>
      <c r="BB17" s="3" t="s">
        <v>127</v>
      </c>
      <c r="BC17" s="3" t="s">
        <v>127</v>
      </c>
      <c r="BD17" s="3" t="s">
        <v>127</v>
      </c>
      <c r="BE17" s="3" t="s">
        <v>127</v>
      </c>
      <c r="BF17" s="3" t="s">
        <v>127</v>
      </c>
      <c r="BG17" s="3" t="s">
        <v>127</v>
      </c>
      <c r="BH17" s="4"/>
      <c r="BI17" s="4"/>
      <c r="BJ17" s="4"/>
      <c r="BK17" s="4"/>
      <c r="BL17" s="2" t="s">
        <v>128</v>
      </c>
      <c r="BM17" s="4"/>
      <c r="BN17" s="4"/>
      <c r="BO17" s="3" t="s">
        <v>127</v>
      </c>
      <c r="BP17" s="3" t="s">
        <v>127</v>
      </c>
      <c r="BQ17" s="3" t="s">
        <v>127</v>
      </c>
      <c r="BR17" s="3" t="s">
        <v>127</v>
      </c>
      <c r="BS17" s="3" t="s">
        <v>127</v>
      </c>
      <c r="BT17" s="4"/>
      <c r="BU17" s="4"/>
      <c r="BV17" s="4"/>
      <c r="BW17" s="3" t="s">
        <v>127</v>
      </c>
      <c r="BX17" s="4"/>
      <c r="BY17" s="3"/>
      <c r="BZ17" s="3"/>
      <c r="CA17" s="3" t="s">
        <v>127</v>
      </c>
      <c r="CB17" s="3"/>
      <c r="CC17" s="3" t="s">
        <v>127</v>
      </c>
      <c r="CD17" s="2">
        <v>2.2010000000000001</v>
      </c>
      <c r="CE17" s="3" t="s">
        <v>127</v>
      </c>
      <c r="CF17" s="3" t="s">
        <v>127</v>
      </c>
      <c r="CG17" s="3"/>
      <c r="CH17" s="3"/>
      <c r="CI17" s="2">
        <v>1.3551</v>
      </c>
      <c r="CJ17" s="2" t="s">
        <v>128</v>
      </c>
      <c r="CK17" s="3" t="s">
        <v>127</v>
      </c>
      <c r="CL17" s="3" t="s">
        <v>127</v>
      </c>
      <c r="CM17" s="3" t="s">
        <v>127</v>
      </c>
      <c r="CN17" s="3" t="s">
        <v>127</v>
      </c>
      <c r="CO17" s="3" t="s">
        <v>127</v>
      </c>
      <c r="CP17" s="3" t="s">
        <v>127</v>
      </c>
      <c r="CQ17" s="3" t="s">
        <v>127</v>
      </c>
      <c r="CR17" s="3" t="s">
        <v>127</v>
      </c>
      <c r="CS17" s="2" t="s">
        <v>128</v>
      </c>
      <c r="CT17" s="3"/>
      <c r="CU17" s="109" t="s">
        <v>131</v>
      </c>
      <c r="CV17" s="109" t="s">
        <v>131</v>
      </c>
      <c r="CW17" s="109" t="s">
        <v>131</v>
      </c>
      <c r="CX17" s="109" t="s">
        <v>131</v>
      </c>
      <c r="CY17" s="109" t="s">
        <v>131</v>
      </c>
      <c r="CZ17" s="109" t="s">
        <v>131</v>
      </c>
      <c r="DA17" s="109" t="s">
        <v>131</v>
      </c>
      <c r="DB17" s="109" t="s">
        <v>131</v>
      </c>
      <c r="DC17" s="109" t="s">
        <v>131</v>
      </c>
      <c r="DD17" s="109" t="s">
        <v>131</v>
      </c>
      <c r="DE17" s="3"/>
      <c r="DF17" s="3"/>
      <c r="DG17" s="3"/>
      <c r="DH17" s="3"/>
      <c r="DI17" s="3"/>
      <c r="DJ17" s="3" t="s">
        <v>131</v>
      </c>
      <c r="DK17" s="3" t="s">
        <v>131</v>
      </c>
      <c r="DL17" s="3" t="s">
        <v>131</v>
      </c>
      <c r="DM17" s="3" t="s">
        <v>131</v>
      </c>
      <c r="DN17" s="3" t="s">
        <v>131</v>
      </c>
      <c r="DO17" s="3" t="s">
        <v>131</v>
      </c>
      <c r="DP17" s="3" t="s">
        <v>131</v>
      </c>
      <c r="DQ17" s="3" t="s">
        <v>131</v>
      </c>
      <c r="DR17" s="3" t="s">
        <v>131</v>
      </c>
      <c r="DS17" s="3" t="s">
        <v>131</v>
      </c>
      <c r="DT17" s="3" t="s">
        <v>131</v>
      </c>
      <c r="DU17" s="3" t="s">
        <v>131</v>
      </c>
      <c r="DV17" s="3" t="s">
        <v>131</v>
      </c>
      <c r="DW17" s="3" t="s">
        <v>131</v>
      </c>
      <c r="DX17" s="3" t="s">
        <v>131</v>
      </c>
      <c r="DY17" s="3" t="s">
        <v>131</v>
      </c>
      <c r="DZ17" s="3" t="s">
        <v>131</v>
      </c>
      <c r="EA17" s="3" t="s">
        <v>131</v>
      </c>
      <c r="EB17" s="3" t="s">
        <v>131</v>
      </c>
      <c r="EC17" s="3" t="s">
        <v>131</v>
      </c>
      <c r="ED17" s="3" t="s">
        <v>131</v>
      </c>
      <c r="EE17" s="3" t="s">
        <v>131</v>
      </c>
      <c r="EF17" s="91"/>
      <c r="EG17" s="91"/>
    </row>
    <row r="18" spans="1:137" s="90" customFormat="1" x14ac:dyDescent="0.2">
      <c r="A18" s="3">
        <v>10</v>
      </c>
      <c r="B18" s="19">
        <v>42821</v>
      </c>
      <c r="C18" s="3">
        <v>17113407</v>
      </c>
      <c r="D18" s="17" t="s">
        <v>149</v>
      </c>
      <c r="E18" s="15" t="s">
        <v>127</v>
      </c>
      <c r="F18" s="15" t="s">
        <v>127</v>
      </c>
      <c r="G18" s="3" t="s">
        <v>127</v>
      </c>
      <c r="H18" s="86">
        <v>50.275100000000002</v>
      </c>
      <c r="I18" s="15" t="s">
        <v>127</v>
      </c>
      <c r="J18" s="15" t="s">
        <v>127</v>
      </c>
      <c r="K18" s="15" t="s">
        <v>127</v>
      </c>
      <c r="L18" s="15" t="s">
        <v>127</v>
      </c>
      <c r="M18" s="15">
        <v>4.6734900000000001</v>
      </c>
      <c r="N18" s="15" t="s">
        <v>136</v>
      </c>
      <c r="O18" s="15">
        <v>50.154499999999999</v>
      </c>
      <c r="P18" s="15">
        <v>15.830500000000001</v>
      </c>
      <c r="Q18" s="15" t="s">
        <v>127</v>
      </c>
      <c r="R18" s="15" t="s">
        <v>127</v>
      </c>
      <c r="S18" s="15" t="s">
        <v>127</v>
      </c>
      <c r="T18" s="15">
        <v>1413.77</v>
      </c>
      <c r="U18" s="15">
        <v>39.409799999999997</v>
      </c>
      <c r="V18" s="15"/>
      <c r="W18" s="15">
        <v>191.82300000000001</v>
      </c>
      <c r="X18" s="15">
        <v>4.4155699999999998</v>
      </c>
      <c r="Y18" s="15">
        <v>8.3117400000000004</v>
      </c>
      <c r="Z18" s="15">
        <v>23.573699999999999</v>
      </c>
      <c r="AA18" s="15">
        <v>62.4923</v>
      </c>
      <c r="AB18" s="15">
        <v>0.21390000000000001</v>
      </c>
      <c r="AC18" s="15">
        <v>14.674799999999999</v>
      </c>
      <c r="AD18" s="15">
        <v>369</v>
      </c>
      <c r="AE18" s="15">
        <v>22.828099999999999</v>
      </c>
      <c r="AF18" s="15"/>
      <c r="AG18" s="3">
        <v>46.764800000000001</v>
      </c>
      <c r="AH18" s="15"/>
      <c r="AI18" s="15"/>
      <c r="AJ18" s="15"/>
      <c r="AK18" s="3" t="s">
        <v>127</v>
      </c>
      <c r="AL18" s="3" t="s">
        <v>127</v>
      </c>
      <c r="AM18" s="3" t="s">
        <v>127</v>
      </c>
      <c r="AN18" s="3" t="s">
        <v>127</v>
      </c>
      <c r="AO18" s="3" t="s">
        <v>127</v>
      </c>
      <c r="AP18" s="3" t="s">
        <v>127</v>
      </c>
      <c r="AQ18" s="3" t="s">
        <v>127</v>
      </c>
      <c r="AR18" s="3" t="s">
        <v>127</v>
      </c>
      <c r="AS18" s="3" t="s">
        <v>127</v>
      </c>
      <c r="AT18" s="3" t="s">
        <v>127</v>
      </c>
      <c r="AU18" s="3" t="s">
        <v>127</v>
      </c>
      <c r="AV18" s="3" t="s">
        <v>127</v>
      </c>
      <c r="AW18" s="3" t="s">
        <v>127</v>
      </c>
      <c r="AX18" s="3" t="s">
        <v>127</v>
      </c>
      <c r="AY18" s="3" t="s">
        <v>127</v>
      </c>
      <c r="AZ18" s="3" t="s">
        <v>127</v>
      </c>
      <c r="BA18" s="3" t="s">
        <v>127</v>
      </c>
      <c r="BB18" s="3" t="s">
        <v>127</v>
      </c>
      <c r="BC18" s="3" t="s">
        <v>127</v>
      </c>
      <c r="BD18" s="3" t="s">
        <v>127</v>
      </c>
      <c r="BE18" s="3" t="s">
        <v>127</v>
      </c>
      <c r="BF18" s="3" t="s">
        <v>127</v>
      </c>
      <c r="BG18" s="3" t="s">
        <v>127</v>
      </c>
      <c r="BH18" s="3" t="s">
        <v>127</v>
      </c>
      <c r="BI18" s="3" t="s">
        <v>127</v>
      </c>
      <c r="BJ18" s="3" t="s">
        <v>127</v>
      </c>
      <c r="BK18" s="3" t="s">
        <v>127</v>
      </c>
      <c r="BL18" s="3" t="s">
        <v>127</v>
      </c>
      <c r="BM18" s="3" t="s">
        <v>127</v>
      </c>
      <c r="BN18" s="3" t="s">
        <v>127</v>
      </c>
      <c r="BO18" s="3" t="s">
        <v>127</v>
      </c>
      <c r="BP18" s="3" t="s">
        <v>127</v>
      </c>
      <c r="BQ18" s="3" t="s">
        <v>127</v>
      </c>
      <c r="BR18" s="3" t="s">
        <v>127</v>
      </c>
      <c r="BS18" s="3" t="s">
        <v>127</v>
      </c>
      <c r="BT18" s="3" t="s">
        <v>127</v>
      </c>
      <c r="BU18" s="3" t="s">
        <v>127</v>
      </c>
      <c r="BV18" s="3" t="s">
        <v>127</v>
      </c>
      <c r="BW18" s="3" t="s">
        <v>127</v>
      </c>
      <c r="BX18" s="3" t="s">
        <v>127</v>
      </c>
      <c r="BY18" s="3" t="s">
        <v>127</v>
      </c>
      <c r="BZ18" s="3" t="s">
        <v>127</v>
      </c>
      <c r="CA18" s="3" t="s">
        <v>127</v>
      </c>
      <c r="CB18" s="3" t="s">
        <v>127</v>
      </c>
      <c r="CC18" s="3" t="s">
        <v>127</v>
      </c>
      <c r="CD18" s="3" t="s">
        <v>127</v>
      </c>
      <c r="CE18" s="3" t="s">
        <v>127</v>
      </c>
      <c r="CF18" s="3" t="s">
        <v>127</v>
      </c>
      <c r="CG18" s="3" t="s">
        <v>127</v>
      </c>
      <c r="CH18" s="3" t="s">
        <v>127</v>
      </c>
      <c r="CI18" s="3" t="s">
        <v>127</v>
      </c>
      <c r="CJ18" s="3" t="s">
        <v>127</v>
      </c>
      <c r="CK18" s="3" t="s">
        <v>127</v>
      </c>
      <c r="CL18" s="3" t="s">
        <v>127</v>
      </c>
      <c r="CM18" s="3" t="s">
        <v>127</v>
      </c>
      <c r="CN18" s="3" t="s">
        <v>127</v>
      </c>
      <c r="CO18" s="3" t="s">
        <v>127</v>
      </c>
      <c r="CP18" s="3" t="s">
        <v>127</v>
      </c>
      <c r="CQ18" s="3" t="s">
        <v>127</v>
      </c>
      <c r="CR18" s="3" t="s">
        <v>127</v>
      </c>
      <c r="CS18" s="3" t="s">
        <v>127</v>
      </c>
      <c r="CT18" s="3"/>
      <c r="CU18" s="4" t="s">
        <v>131</v>
      </c>
      <c r="CV18" s="4" t="s">
        <v>131</v>
      </c>
      <c r="CW18" s="4" t="s">
        <v>131</v>
      </c>
      <c r="CX18" s="4" t="s">
        <v>131</v>
      </c>
      <c r="CY18" s="4" t="s">
        <v>131</v>
      </c>
      <c r="CZ18" s="4" t="s">
        <v>131</v>
      </c>
      <c r="DA18" s="4" t="s">
        <v>131</v>
      </c>
      <c r="DB18" s="4" t="s">
        <v>131</v>
      </c>
      <c r="DC18" s="4" t="s">
        <v>131</v>
      </c>
      <c r="DD18" s="3"/>
      <c r="DE18" s="3"/>
      <c r="DF18" s="3"/>
      <c r="DG18" s="3"/>
      <c r="DH18" s="3"/>
      <c r="DI18" s="3"/>
      <c r="DJ18" s="3" t="s">
        <v>127</v>
      </c>
      <c r="DK18" s="3" t="s">
        <v>127</v>
      </c>
      <c r="DL18" s="3" t="s">
        <v>127</v>
      </c>
      <c r="DM18" s="3" t="s">
        <v>127</v>
      </c>
      <c r="DN18" s="3" t="s">
        <v>127</v>
      </c>
      <c r="DO18" s="3" t="s">
        <v>127</v>
      </c>
      <c r="DP18" s="3" t="s">
        <v>127</v>
      </c>
      <c r="DQ18" s="3" t="s">
        <v>127</v>
      </c>
      <c r="DR18" s="3" t="s">
        <v>127</v>
      </c>
      <c r="DS18" s="3" t="s">
        <v>127</v>
      </c>
      <c r="DT18" s="3" t="s">
        <v>127</v>
      </c>
      <c r="DU18" s="3" t="s">
        <v>127</v>
      </c>
      <c r="DV18" s="3" t="s">
        <v>127</v>
      </c>
      <c r="DW18" s="3" t="s">
        <v>127</v>
      </c>
      <c r="DX18" s="3" t="s">
        <v>127</v>
      </c>
      <c r="DY18" s="3" t="s">
        <v>127</v>
      </c>
      <c r="DZ18" s="3" t="s">
        <v>127</v>
      </c>
      <c r="EA18" s="3" t="s">
        <v>127</v>
      </c>
      <c r="EB18" s="3" t="s">
        <v>127</v>
      </c>
      <c r="EC18" s="3" t="s">
        <v>127</v>
      </c>
      <c r="ED18" s="3" t="s">
        <v>127</v>
      </c>
      <c r="EE18" s="3" t="s">
        <v>127</v>
      </c>
      <c r="EF18" s="91"/>
      <c r="EG18" s="91"/>
    </row>
    <row r="19" spans="1:137" s="90" customFormat="1" x14ac:dyDescent="0.2">
      <c r="A19" s="3">
        <v>10</v>
      </c>
      <c r="B19" s="19">
        <v>43529</v>
      </c>
      <c r="C19" s="3">
        <v>17113407</v>
      </c>
      <c r="D19" s="17" t="s">
        <v>149</v>
      </c>
      <c r="E19" s="3" t="s">
        <v>127</v>
      </c>
      <c r="F19" s="3"/>
      <c r="G19" s="3" t="s">
        <v>127</v>
      </c>
      <c r="H19" s="2">
        <v>38.130699999999997</v>
      </c>
      <c r="I19" s="2">
        <v>44.745100000000001</v>
      </c>
      <c r="J19" s="3" t="s">
        <v>127</v>
      </c>
      <c r="K19" s="3" t="s">
        <v>127</v>
      </c>
      <c r="L19" s="3" t="s">
        <v>127</v>
      </c>
      <c r="M19" s="2">
        <v>4.2207999999999997</v>
      </c>
      <c r="N19" s="3" t="s">
        <v>127</v>
      </c>
      <c r="O19" s="3" t="s">
        <v>150</v>
      </c>
      <c r="P19" s="2">
        <v>2.2754099999999999</v>
      </c>
      <c r="Q19" s="3" t="s">
        <v>127</v>
      </c>
      <c r="R19" s="3" t="s">
        <v>127</v>
      </c>
      <c r="S19" s="3" t="s">
        <v>127</v>
      </c>
      <c r="T19" s="3" t="s">
        <v>127</v>
      </c>
      <c r="U19" s="3"/>
      <c r="V19" s="3"/>
      <c r="W19" s="2">
        <v>81.581299999999999</v>
      </c>
      <c r="X19" s="2">
        <v>2.4210199999999999</v>
      </c>
      <c r="Y19" s="2">
        <v>9.3061399999999992</v>
      </c>
      <c r="Z19" s="2">
        <v>45.726999999999997</v>
      </c>
      <c r="AA19" s="2">
        <v>63.236400000000003</v>
      </c>
      <c r="AB19" s="2" t="s">
        <v>148</v>
      </c>
      <c r="AC19" s="2">
        <v>11.0656</v>
      </c>
      <c r="AD19" s="2">
        <v>222</v>
      </c>
      <c r="AE19" s="2">
        <v>25.040199999999999</v>
      </c>
      <c r="AF19" s="87"/>
      <c r="AG19" s="87"/>
      <c r="AH19" s="87"/>
      <c r="AI19" s="88" t="s">
        <v>127</v>
      </c>
      <c r="AJ19" s="89">
        <v>5.5350000000000001</v>
      </c>
      <c r="AK19" s="3" t="s">
        <v>127</v>
      </c>
      <c r="AL19" s="3" t="s">
        <v>127</v>
      </c>
      <c r="AM19" s="4"/>
      <c r="AN19" s="4"/>
      <c r="AO19" s="4"/>
      <c r="AP19" s="3" t="s">
        <v>127</v>
      </c>
      <c r="AQ19" s="3" t="s">
        <v>127</v>
      </c>
      <c r="AR19" s="3" t="s">
        <v>127</v>
      </c>
      <c r="AS19" s="3" t="s">
        <v>128</v>
      </c>
      <c r="AT19" s="3" t="s">
        <v>127</v>
      </c>
      <c r="AU19" s="4"/>
      <c r="AV19" s="4"/>
      <c r="AW19" s="3" t="s">
        <v>127</v>
      </c>
      <c r="AX19" s="3" t="s">
        <v>127</v>
      </c>
      <c r="AY19" s="3" t="s">
        <v>127</v>
      </c>
      <c r="AZ19" s="3" t="s">
        <v>127</v>
      </c>
      <c r="BA19" s="4"/>
      <c r="BB19" s="3" t="s">
        <v>127</v>
      </c>
      <c r="BC19" s="3" t="s">
        <v>127</v>
      </c>
      <c r="BD19" s="3" t="s">
        <v>127</v>
      </c>
      <c r="BE19" s="3" t="s">
        <v>127</v>
      </c>
      <c r="BF19" s="3" t="s">
        <v>127</v>
      </c>
      <c r="BG19" s="3" t="s">
        <v>127</v>
      </c>
      <c r="BH19" s="4"/>
      <c r="BI19" s="4"/>
      <c r="BJ19" s="4"/>
      <c r="BK19" s="4"/>
      <c r="BL19" s="3" t="s">
        <v>127</v>
      </c>
      <c r="BM19" s="4"/>
      <c r="BN19" s="4"/>
      <c r="BO19" s="3" t="s">
        <v>127</v>
      </c>
      <c r="BP19" s="3" t="s">
        <v>127</v>
      </c>
      <c r="BQ19" s="3" t="s">
        <v>127</v>
      </c>
      <c r="BR19" s="3" t="s">
        <v>127</v>
      </c>
      <c r="BS19" s="3" t="s">
        <v>127</v>
      </c>
      <c r="BT19" s="4"/>
      <c r="BU19" s="4"/>
      <c r="BV19" s="4"/>
      <c r="BW19" s="3" t="s">
        <v>127</v>
      </c>
      <c r="BX19" s="4"/>
      <c r="BY19" s="3"/>
      <c r="BZ19" s="3"/>
      <c r="CA19" s="3" t="s">
        <v>127</v>
      </c>
      <c r="CB19" s="3"/>
      <c r="CC19" s="3" t="s">
        <v>127</v>
      </c>
      <c r="CD19" s="2">
        <v>1.2286999999999999</v>
      </c>
      <c r="CE19" s="3" t="s">
        <v>127</v>
      </c>
      <c r="CF19" s="3" t="s">
        <v>127</v>
      </c>
      <c r="CG19" s="3"/>
      <c r="CH19" s="3"/>
      <c r="CI19" s="2" t="s">
        <v>128</v>
      </c>
      <c r="CJ19" s="2" t="s">
        <v>128</v>
      </c>
      <c r="CK19" s="3" t="s">
        <v>127</v>
      </c>
      <c r="CL19" s="3" t="s">
        <v>127</v>
      </c>
      <c r="CM19" s="2" t="s">
        <v>128</v>
      </c>
      <c r="CN19" s="3" t="s">
        <v>127</v>
      </c>
      <c r="CO19" s="3" t="s">
        <v>127</v>
      </c>
      <c r="CP19" s="3" t="s">
        <v>127</v>
      </c>
      <c r="CQ19" s="3" t="s">
        <v>127</v>
      </c>
      <c r="CR19" s="3" t="s">
        <v>127</v>
      </c>
      <c r="CS19" s="2" t="s">
        <v>128</v>
      </c>
      <c r="CT19" s="3"/>
      <c r="CU19" s="109" t="s">
        <v>131</v>
      </c>
      <c r="CV19" s="109" t="s">
        <v>131</v>
      </c>
      <c r="CW19" s="109" t="s">
        <v>131</v>
      </c>
      <c r="CX19" s="109" t="s">
        <v>131</v>
      </c>
      <c r="CY19" s="109" t="s">
        <v>131</v>
      </c>
      <c r="CZ19" s="109" t="s">
        <v>131</v>
      </c>
      <c r="DA19" s="109" t="s">
        <v>131</v>
      </c>
      <c r="DB19" s="109" t="s">
        <v>131</v>
      </c>
      <c r="DC19" s="109" t="s">
        <v>131</v>
      </c>
      <c r="DD19" s="109" t="s">
        <v>131</v>
      </c>
      <c r="DE19" s="3"/>
      <c r="DF19" s="3"/>
      <c r="DG19" s="3"/>
      <c r="DH19" s="3"/>
      <c r="DI19" s="3" t="s">
        <v>151</v>
      </c>
      <c r="DJ19" s="3" t="s">
        <v>131</v>
      </c>
      <c r="DK19" s="3" t="s">
        <v>131</v>
      </c>
      <c r="DL19" s="3" t="s">
        <v>131</v>
      </c>
      <c r="DM19" s="3" t="s">
        <v>131</v>
      </c>
      <c r="DN19" s="3" t="s">
        <v>131</v>
      </c>
      <c r="DO19" s="3" t="s">
        <v>131</v>
      </c>
      <c r="DP19" s="3" t="s">
        <v>131</v>
      </c>
      <c r="DQ19" s="3" t="s">
        <v>131</v>
      </c>
      <c r="DR19" s="3" t="s">
        <v>131</v>
      </c>
      <c r="DS19" s="3" t="s">
        <v>131</v>
      </c>
      <c r="DT19" s="3" t="s">
        <v>131</v>
      </c>
      <c r="DU19" s="3" t="s">
        <v>131</v>
      </c>
      <c r="DV19" s="3" t="s">
        <v>131</v>
      </c>
      <c r="DW19" s="3" t="s">
        <v>131</v>
      </c>
      <c r="DX19" s="3" t="s">
        <v>131</v>
      </c>
      <c r="DY19" s="3" t="s">
        <v>131</v>
      </c>
      <c r="DZ19" s="3" t="s">
        <v>131</v>
      </c>
      <c r="EA19" s="3" t="s">
        <v>131</v>
      </c>
      <c r="EB19" s="3" t="s">
        <v>131</v>
      </c>
      <c r="EC19" s="3" t="s">
        <v>131</v>
      </c>
      <c r="ED19" s="3" t="s">
        <v>131</v>
      </c>
      <c r="EE19" s="3" t="s">
        <v>131</v>
      </c>
      <c r="EF19" s="91"/>
      <c r="EG19" s="91"/>
    </row>
    <row r="20" spans="1:137" s="90" customFormat="1" ht="16.5" x14ac:dyDescent="0.35">
      <c r="A20" s="3">
        <v>11</v>
      </c>
      <c r="B20" s="19">
        <v>40554</v>
      </c>
      <c r="C20" s="3">
        <v>17113501</v>
      </c>
      <c r="D20" s="17" t="s">
        <v>152</v>
      </c>
      <c r="E20" s="15">
        <v>72185.695500000002</v>
      </c>
      <c r="F20" s="15"/>
      <c r="G20" s="85">
        <v>1.3412999999999999</v>
      </c>
      <c r="H20" s="86">
        <v>27.6995</v>
      </c>
      <c r="I20" s="15">
        <v>111.36620000000001</v>
      </c>
      <c r="J20" s="15">
        <v>0.373</v>
      </c>
      <c r="K20" s="16" t="s">
        <v>153</v>
      </c>
      <c r="L20" s="15"/>
      <c r="M20" s="15">
        <v>1261.4169999999999</v>
      </c>
      <c r="N20" s="15">
        <v>1.6278999999999999</v>
      </c>
      <c r="O20" s="15"/>
      <c r="P20" s="15">
        <v>6.4149000000000003</v>
      </c>
      <c r="Q20" s="15">
        <v>2.2797000000000001</v>
      </c>
      <c r="R20" s="15">
        <v>0.37440000000000001</v>
      </c>
      <c r="S20" s="15"/>
      <c r="T20" s="15"/>
      <c r="U20" s="15">
        <v>562.54570000000001</v>
      </c>
      <c r="V20" s="15"/>
      <c r="W20" s="15">
        <v>69.629599999999996</v>
      </c>
      <c r="X20" s="15">
        <v>1.70269</v>
      </c>
      <c r="Y20" s="15">
        <v>18.247199999999999</v>
      </c>
      <c r="Z20" s="15">
        <v>172.37899999999999</v>
      </c>
      <c r="AA20" s="15">
        <v>278.166</v>
      </c>
      <c r="AB20" s="15"/>
      <c r="AC20" s="15">
        <v>16.936</v>
      </c>
      <c r="AD20" s="15">
        <v>222</v>
      </c>
      <c r="AE20" s="15">
        <v>83.304900000000004</v>
      </c>
      <c r="AF20" s="15"/>
      <c r="AG20" s="15"/>
      <c r="AH20" s="15"/>
      <c r="AI20" s="15"/>
      <c r="AJ20" s="15"/>
      <c r="AK20" s="3" t="s">
        <v>127</v>
      </c>
      <c r="AL20" s="3" t="s">
        <v>127</v>
      </c>
      <c r="AM20" s="3" t="s">
        <v>127</v>
      </c>
      <c r="AN20" s="3" t="s">
        <v>127</v>
      </c>
      <c r="AO20" s="3" t="s">
        <v>127</v>
      </c>
      <c r="AP20" s="3" t="s">
        <v>127</v>
      </c>
      <c r="AQ20" s="3" t="s">
        <v>127</v>
      </c>
      <c r="AR20" s="3" t="s">
        <v>127</v>
      </c>
      <c r="AS20" s="3">
        <v>7.37</v>
      </c>
      <c r="AT20" s="3" t="s">
        <v>127</v>
      </c>
      <c r="AU20" s="3" t="s">
        <v>127</v>
      </c>
      <c r="AV20" s="3" t="s">
        <v>127</v>
      </c>
      <c r="AW20" s="3" t="s">
        <v>127</v>
      </c>
      <c r="AX20" s="3" t="s">
        <v>127</v>
      </c>
      <c r="AY20" s="3" t="s">
        <v>127</v>
      </c>
      <c r="AZ20" s="3" t="s">
        <v>127</v>
      </c>
      <c r="BA20" s="3" t="s">
        <v>127</v>
      </c>
      <c r="BB20" s="3" t="s">
        <v>127</v>
      </c>
      <c r="BC20" s="3" t="s">
        <v>127</v>
      </c>
      <c r="BD20" s="3" t="s">
        <v>127</v>
      </c>
      <c r="BE20" s="3" t="s">
        <v>127</v>
      </c>
      <c r="BF20" s="3" t="s">
        <v>127</v>
      </c>
      <c r="BG20" s="3" t="s">
        <v>127</v>
      </c>
      <c r="BH20" s="3" t="s">
        <v>127</v>
      </c>
      <c r="BI20" s="3" t="s">
        <v>127</v>
      </c>
      <c r="BJ20" s="3" t="s">
        <v>127</v>
      </c>
      <c r="BK20" s="3" t="s">
        <v>127</v>
      </c>
      <c r="BL20" s="3" t="s">
        <v>127</v>
      </c>
      <c r="BM20" s="3" t="s">
        <v>127</v>
      </c>
      <c r="BN20" s="3" t="s">
        <v>127</v>
      </c>
      <c r="BO20" s="3" t="s">
        <v>127</v>
      </c>
      <c r="BP20" s="3" t="s">
        <v>127</v>
      </c>
      <c r="BQ20" s="3" t="s">
        <v>127</v>
      </c>
      <c r="BR20" s="3" t="s">
        <v>127</v>
      </c>
      <c r="BS20" s="3" t="s">
        <v>127</v>
      </c>
      <c r="BT20" s="3" t="s">
        <v>127</v>
      </c>
      <c r="BU20" s="3" t="s">
        <v>127</v>
      </c>
      <c r="BV20" s="3" t="s">
        <v>127</v>
      </c>
      <c r="BW20" s="3" t="s">
        <v>127</v>
      </c>
      <c r="BX20" s="3" t="s">
        <v>127</v>
      </c>
      <c r="BY20" s="3" t="s">
        <v>127</v>
      </c>
      <c r="BZ20" s="3" t="s">
        <v>127</v>
      </c>
      <c r="CA20" s="3" t="s">
        <v>127</v>
      </c>
      <c r="CB20" s="3" t="s">
        <v>127</v>
      </c>
      <c r="CC20" s="3" t="s">
        <v>127</v>
      </c>
      <c r="CD20" s="3" t="s">
        <v>127</v>
      </c>
      <c r="CE20" s="3" t="s">
        <v>127</v>
      </c>
      <c r="CF20" s="3" t="s">
        <v>127</v>
      </c>
      <c r="CG20" s="3" t="s">
        <v>127</v>
      </c>
      <c r="CH20" s="3" t="s">
        <v>127</v>
      </c>
      <c r="CI20" s="3" t="s">
        <v>154</v>
      </c>
      <c r="CJ20" s="3" t="s">
        <v>127</v>
      </c>
      <c r="CK20" s="3" t="s">
        <v>127</v>
      </c>
      <c r="CL20" s="3" t="s">
        <v>127</v>
      </c>
      <c r="CM20" s="3" t="s">
        <v>127</v>
      </c>
      <c r="CN20" s="3" t="s">
        <v>127</v>
      </c>
      <c r="CO20" s="3" t="s">
        <v>127</v>
      </c>
      <c r="CP20" s="3" t="s">
        <v>127</v>
      </c>
      <c r="CQ20" s="3" t="s">
        <v>127</v>
      </c>
      <c r="CR20" s="3" t="s">
        <v>127</v>
      </c>
      <c r="CS20" s="3" t="s">
        <v>127</v>
      </c>
      <c r="CT20" s="3"/>
      <c r="CU20" s="124" t="s">
        <v>328</v>
      </c>
      <c r="CV20" s="124">
        <v>91</v>
      </c>
      <c r="CW20" s="124" t="s">
        <v>328</v>
      </c>
      <c r="CX20" s="124">
        <v>2.2999999999999998</v>
      </c>
      <c r="CY20" s="124">
        <v>1.2</v>
      </c>
      <c r="CZ20" s="124" t="s">
        <v>328</v>
      </c>
      <c r="DA20" s="124" t="s">
        <v>328</v>
      </c>
      <c r="DB20" s="126"/>
      <c r="DC20" s="126"/>
      <c r="DD20" s="124" t="s">
        <v>328</v>
      </c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91"/>
      <c r="EG20" s="91"/>
    </row>
    <row r="21" spans="1:137" s="90" customFormat="1" ht="16.5" x14ac:dyDescent="0.35">
      <c r="A21" s="3">
        <v>11</v>
      </c>
      <c r="B21" s="19">
        <v>40554</v>
      </c>
      <c r="C21" s="3">
        <v>17113501</v>
      </c>
      <c r="D21" s="17" t="s">
        <v>152</v>
      </c>
      <c r="E21" s="15">
        <v>71035.687399999995</v>
      </c>
      <c r="F21" s="15"/>
      <c r="G21" s="85">
        <v>1.3203</v>
      </c>
      <c r="H21" s="86">
        <v>29.278500000000001</v>
      </c>
      <c r="I21" s="15">
        <v>109.8433</v>
      </c>
      <c r="J21" s="15">
        <v>0.28799999999999998</v>
      </c>
      <c r="K21" s="15" t="s">
        <v>127</v>
      </c>
      <c r="L21" s="15"/>
      <c r="M21" s="15">
        <v>1268.894</v>
      </c>
      <c r="N21" s="15">
        <v>2.4470000000000001</v>
      </c>
      <c r="O21" s="15"/>
      <c r="P21" s="15">
        <v>4.8141999999999996</v>
      </c>
      <c r="Q21" s="15">
        <v>2.1440999999999999</v>
      </c>
      <c r="R21" s="15">
        <v>0.1825</v>
      </c>
      <c r="S21" s="15"/>
      <c r="T21" s="15"/>
      <c r="U21" s="15">
        <v>567.63589999999999</v>
      </c>
      <c r="V21" s="15"/>
      <c r="W21" s="15">
        <v>71.334699999999998</v>
      </c>
      <c r="X21" s="15">
        <v>1.7476</v>
      </c>
      <c r="Y21" s="15">
        <v>18.831</v>
      </c>
      <c r="Z21" s="15">
        <v>176.70500000000001</v>
      </c>
      <c r="AA21" s="15">
        <v>284.3458</v>
      </c>
      <c r="AB21" s="15"/>
      <c r="AC21" s="15">
        <v>17.7182</v>
      </c>
      <c r="AD21" s="15">
        <v>226</v>
      </c>
      <c r="AE21" s="15">
        <v>86.894300000000001</v>
      </c>
      <c r="AF21" s="15"/>
      <c r="AG21" s="15"/>
      <c r="AH21" s="15"/>
      <c r="AI21" s="15"/>
      <c r="AJ21" s="15"/>
      <c r="AK21" s="3" t="s">
        <v>127</v>
      </c>
      <c r="AL21" s="3" t="s">
        <v>127</v>
      </c>
      <c r="AM21" s="3" t="s">
        <v>127</v>
      </c>
      <c r="AN21" s="3" t="s">
        <v>127</v>
      </c>
      <c r="AO21" s="3" t="s">
        <v>127</v>
      </c>
      <c r="AP21" s="3" t="s">
        <v>127</v>
      </c>
      <c r="AQ21" s="3" t="s">
        <v>127</v>
      </c>
      <c r="AR21" s="3" t="s">
        <v>127</v>
      </c>
      <c r="AS21" s="3">
        <v>7.56</v>
      </c>
      <c r="AT21" s="3" t="s">
        <v>127</v>
      </c>
      <c r="AU21" s="3" t="s">
        <v>127</v>
      </c>
      <c r="AV21" s="3" t="s">
        <v>127</v>
      </c>
      <c r="AW21" s="3" t="s">
        <v>127</v>
      </c>
      <c r="AX21" s="3" t="s">
        <v>127</v>
      </c>
      <c r="AY21" s="3" t="s">
        <v>127</v>
      </c>
      <c r="AZ21" s="3" t="s">
        <v>127</v>
      </c>
      <c r="BA21" s="3" t="s">
        <v>127</v>
      </c>
      <c r="BB21" s="3" t="s">
        <v>127</v>
      </c>
      <c r="BC21" s="3" t="s">
        <v>127</v>
      </c>
      <c r="BD21" s="3" t="s">
        <v>127</v>
      </c>
      <c r="BE21" s="3" t="s">
        <v>127</v>
      </c>
      <c r="BF21" s="3" t="s">
        <v>127</v>
      </c>
      <c r="BG21" s="3" t="s">
        <v>127</v>
      </c>
      <c r="BH21" s="3" t="s">
        <v>127</v>
      </c>
      <c r="BI21" s="3" t="s">
        <v>127</v>
      </c>
      <c r="BJ21" s="3" t="s">
        <v>127</v>
      </c>
      <c r="BK21" s="3" t="s">
        <v>127</v>
      </c>
      <c r="BL21" s="3" t="s">
        <v>127</v>
      </c>
      <c r="BM21" s="3" t="s">
        <v>127</v>
      </c>
      <c r="BN21" s="3" t="s">
        <v>127</v>
      </c>
      <c r="BO21" s="3" t="s">
        <v>127</v>
      </c>
      <c r="BP21" s="3" t="s">
        <v>127</v>
      </c>
      <c r="BQ21" s="3" t="s">
        <v>127</v>
      </c>
      <c r="BR21" s="3" t="s">
        <v>127</v>
      </c>
      <c r="BS21" s="3" t="s">
        <v>127</v>
      </c>
      <c r="BT21" s="3" t="s">
        <v>127</v>
      </c>
      <c r="BU21" s="3" t="s">
        <v>127</v>
      </c>
      <c r="BV21" s="3" t="s">
        <v>127</v>
      </c>
      <c r="BW21" s="3" t="s">
        <v>127</v>
      </c>
      <c r="BX21" s="3" t="s">
        <v>127</v>
      </c>
      <c r="BY21" s="3" t="s">
        <v>127</v>
      </c>
      <c r="BZ21" s="3" t="s">
        <v>127</v>
      </c>
      <c r="CA21" s="3" t="s">
        <v>127</v>
      </c>
      <c r="CB21" s="3" t="s">
        <v>127</v>
      </c>
      <c r="CC21" s="3" t="s">
        <v>127</v>
      </c>
      <c r="CD21" s="3" t="s">
        <v>127</v>
      </c>
      <c r="CE21" s="3" t="s">
        <v>127</v>
      </c>
      <c r="CF21" s="3" t="s">
        <v>127</v>
      </c>
      <c r="CG21" s="3" t="s">
        <v>127</v>
      </c>
      <c r="CH21" s="3" t="s">
        <v>127</v>
      </c>
      <c r="CI21" s="3" t="s">
        <v>154</v>
      </c>
      <c r="CJ21" s="3" t="s">
        <v>127</v>
      </c>
      <c r="CK21" s="3" t="s">
        <v>127</v>
      </c>
      <c r="CL21" s="3" t="s">
        <v>127</v>
      </c>
      <c r="CM21" s="3" t="s">
        <v>127</v>
      </c>
      <c r="CN21" s="3" t="s">
        <v>127</v>
      </c>
      <c r="CO21" s="3" t="s">
        <v>127</v>
      </c>
      <c r="CP21" s="3" t="s">
        <v>127</v>
      </c>
      <c r="CQ21" s="3" t="s">
        <v>127</v>
      </c>
      <c r="CR21" s="3" t="s">
        <v>127</v>
      </c>
      <c r="CS21" s="3" t="s">
        <v>127</v>
      </c>
      <c r="CT21" s="3"/>
      <c r="CU21" s="124" t="s">
        <v>328</v>
      </c>
      <c r="CV21" s="124">
        <v>31</v>
      </c>
      <c r="CW21" s="124" t="s">
        <v>328</v>
      </c>
      <c r="CX21" s="124">
        <v>1.8</v>
      </c>
      <c r="CY21" s="124">
        <v>1.1000000000000001</v>
      </c>
      <c r="CZ21" s="124" t="s">
        <v>328</v>
      </c>
      <c r="DA21" s="124" t="s">
        <v>328</v>
      </c>
      <c r="DB21" s="126"/>
      <c r="DC21" s="126"/>
      <c r="DD21" s="124" t="s">
        <v>328</v>
      </c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91"/>
      <c r="EG21" s="91"/>
    </row>
    <row r="22" spans="1:137" s="90" customFormat="1" x14ac:dyDescent="0.2">
      <c r="A22" s="3">
        <v>11</v>
      </c>
      <c r="B22" s="19">
        <v>43796</v>
      </c>
      <c r="C22" s="3">
        <v>17113501</v>
      </c>
      <c r="D22" s="17" t="s">
        <v>152</v>
      </c>
      <c r="E22" s="15">
        <v>131000</v>
      </c>
      <c r="F22" s="15"/>
      <c r="G22" s="3" t="s">
        <v>127</v>
      </c>
      <c r="H22" s="2">
        <v>30.8538</v>
      </c>
      <c r="I22" s="2">
        <v>147.99</v>
      </c>
      <c r="J22" s="2" t="s">
        <v>127</v>
      </c>
      <c r="K22" s="2" t="s">
        <v>127</v>
      </c>
      <c r="L22" s="3" t="s">
        <v>150</v>
      </c>
      <c r="M22" s="2">
        <v>1312.75</v>
      </c>
      <c r="N22" s="2">
        <v>3.3766600000000002</v>
      </c>
      <c r="O22" s="3" t="s">
        <v>139</v>
      </c>
      <c r="P22" s="2">
        <v>18.88</v>
      </c>
      <c r="Q22" s="3" t="s">
        <v>127</v>
      </c>
      <c r="R22" s="3" t="s">
        <v>155</v>
      </c>
      <c r="S22" s="3" t="s">
        <v>127</v>
      </c>
      <c r="T22" s="2">
        <v>6.7161799999999996</v>
      </c>
      <c r="U22" s="15"/>
      <c r="V22" s="15"/>
      <c r="W22" s="2">
        <v>97.535799999999995</v>
      </c>
      <c r="X22" s="2">
        <v>1.5831599999999999</v>
      </c>
      <c r="Y22" s="2">
        <v>20.610600000000002</v>
      </c>
      <c r="Z22" s="2">
        <v>204.28899999999999</v>
      </c>
      <c r="AA22" s="15"/>
      <c r="AB22" s="15"/>
      <c r="AC22" s="15"/>
      <c r="AD22" s="2">
        <v>124</v>
      </c>
      <c r="AE22" s="15"/>
      <c r="AF22" s="15"/>
      <c r="AG22" s="15"/>
      <c r="AH22" s="15"/>
      <c r="AI22" s="4" t="s">
        <v>156</v>
      </c>
      <c r="AJ22" s="15"/>
      <c r="AK22" s="3" t="s">
        <v>127</v>
      </c>
      <c r="AL22" s="3" t="s">
        <v>127</v>
      </c>
      <c r="AM22" s="3"/>
      <c r="AN22" s="3"/>
      <c r="AO22" s="3"/>
      <c r="AP22" s="3" t="s">
        <v>127</v>
      </c>
      <c r="AQ22" s="3" t="s">
        <v>127</v>
      </c>
      <c r="AR22" s="3" t="s">
        <v>127</v>
      </c>
      <c r="AS22" s="3">
        <v>9.75</v>
      </c>
      <c r="AT22" s="3" t="s">
        <v>127</v>
      </c>
      <c r="AU22" s="3"/>
      <c r="AV22" s="3"/>
      <c r="AW22" s="3" t="s">
        <v>127</v>
      </c>
      <c r="AX22" s="3" t="s">
        <v>127</v>
      </c>
      <c r="AY22" s="3" t="s">
        <v>127</v>
      </c>
      <c r="AZ22" s="3"/>
      <c r="BA22" s="3"/>
      <c r="BB22" s="3" t="s">
        <v>127</v>
      </c>
      <c r="BC22" s="3" t="s">
        <v>127</v>
      </c>
      <c r="BD22" s="3" t="s">
        <v>127</v>
      </c>
      <c r="BE22" s="3" t="s">
        <v>127</v>
      </c>
      <c r="BF22" s="3" t="s">
        <v>127</v>
      </c>
      <c r="BG22" s="3"/>
      <c r="BH22" s="3"/>
      <c r="BI22" s="3"/>
      <c r="BJ22" s="3"/>
      <c r="BK22" s="3"/>
      <c r="BL22" s="3" t="s">
        <v>127</v>
      </c>
      <c r="BM22" s="3"/>
      <c r="BN22" s="3"/>
      <c r="BO22" s="3" t="s">
        <v>127</v>
      </c>
      <c r="BP22" s="3" t="s">
        <v>127</v>
      </c>
      <c r="BQ22" s="3" t="s">
        <v>127</v>
      </c>
      <c r="BR22" s="3" t="s">
        <v>127</v>
      </c>
      <c r="BS22" s="3" t="s">
        <v>127</v>
      </c>
      <c r="BT22" s="3"/>
      <c r="BU22" s="3"/>
      <c r="BV22" s="3"/>
      <c r="BW22" s="3" t="s">
        <v>127</v>
      </c>
      <c r="BX22" s="3"/>
      <c r="BY22" s="3"/>
      <c r="BZ22" s="3"/>
      <c r="CA22" s="3" t="s">
        <v>127</v>
      </c>
      <c r="CB22" s="3"/>
      <c r="CC22" s="3" t="s">
        <v>127</v>
      </c>
      <c r="CD22" s="3" t="s">
        <v>127</v>
      </c>
      <c r="CE22" s="3" t="s">
        <v>127</v>
      </c>
      <c r="CF22" s="3" t="s">
        <v>127</v>
      </c>
      <c r="CG22" s="3"/>
      <c r="CH22" s="3"/>
      <c r="CI22" s="3" t="s">
        <v>127</v>
      </c>
      <c r="CJ22" s="3" t="s">
        <v>127</v>
      </c>
      <c r="CK22" s="3" t="s">
        <v>127</v>
      </c>
      <c r="CL22" s="3" t="s">
        <v>127</v>
      </c>
      <c r="CM22" s="3" t="s">
        <v>127</v>
      </c>
      <c r="CN22" s="3" t="s">
        <v>127</v>
      </c>
      <c r="CO22" s="3" t="s">
        <v>127</v>
      </c>
      <c r="CP22" s="3" t="s">
        <v>127</v>
      </c>
      <c r="CQ22" s="3" t="s">
        <v>127</v>
      </c>
      <c r="CR22" s="3" t="s">
        <v>127</v>
      </c>
      <c r="CS22" s="3" t="s">
        <v>127</v>
      </c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 t="s">
        <v>131</v>
      </c>
      <c r="DK22" s="3" t="s">
        <v>157</v>
      </c>
      <c r="DL22" s="3" t="s">
        <v>131</v>
      </c>
      <c r="DM22" s="3" t="s">
        <v>131</v>
      </c>
      <c r="DN22" s="3" t="s">
        <v>131</v>
      </c>
      <c r="DO22" s="3" t="s">
        <v>131</v>
      </c>
      <c r="DP22" s="3" t="s">
        <v>131</v>
      </c>
      <c r="DQ22" s="3" t="s">
        <v>131</v>
      </c>
      <c r="DR22" s="3" t="s">
        <v>131</v>
      </c>
      <c r="DS22" s="3" t="s">
        <v>131</v>
      </c>
      <c r="DT22" s="3" t="s">
        <v>131</v>
      </c>
      <c r="DU22" s="3" t="s">
        <v>131</v>
      </c>
      <c r="DV22" s="3" t="s">
        <v>131</v>
      </c>
      <c r="DW22" s="3" t="s">
        <v>131</v>
      </c>
      <c r="DX22" s="3" t="s">
        <v>131</v>
      </c>
      <c r="DY22" s="3" t="s">
        <v>131</v>
      </c>
      <c r="DZ22" s="3" t="s">
        <v>131</v>
      </c>
      <c r="EA22" s="3" t="s">
        <v>131</v>
      </c>
      <c r="EB22" s="3" t="s">
        <v>131</v>
      </c>
      <c r="EC22" s="3" t="s">
        <v>131</v>
      </c>
      <c r="ED22" s="3" t="s">
        <v>131</v>
      </c>
      <c r="EE22" s="3" t="s">
        <v>131</v>
      </c>
      <c r="EF22" s="91"/>
      <c r="EG22" s="91"/>
    </row>
    <row r="23" spans="1:137" s="90" customFormat="1" x14ac:dyDescent="0.2">
      <c r="A23" s="3">
        <v>12</v>
      </c>
      <c r="B23" s="19">
        <v>42176</v>
      </c>
      <c r="C23" s="3">
        <v>17113503</v>
      </c>
      <c r="D23" s="17" t="s">
        <v>158</v>
      </c>
      <c r="E23" s="15">
        <v>175</v>
      </c>
      <c r="F23" s="15">
        <v>62</v>
      </c>
      <c r="G23" s="3" t="s">
        <v>127</v>
      </c>
      <c r="H23" s="15">
        <v>25.950600000000001</v>
      </c>
      <c r="I23" s="15">
        <v>44.367199999999997</v>
      </c>
      <c r="J23" s="15" t="s">
        <v>127</v>
      </c>
      <c r="K23" s="15" t="s">
        <v>127</v>
      </c>
      <c r="L23" s="15" t="s">
        <v>127</v>
      </c>
      <c r="M23" s="15">
        <v>3.4299499999999998</v>
      </c>
      <c r="N23" s="15" t="s">
        <v>127</v>
      </c>
      <c r="O23" s="15" t="s">
        <v>127</v>
      </c>
      <c r="P23" s="15" t="s">
        <v>127</v>
      </c>
      <c r="Q23" s="16" t="s">
        <v>127</v>
      </c>
      <c r="R23" s="16" t="s">
        <v>127</v>
      </c>
      <c r="S23" s="16" t="s">
        <v>127</v>
      </c>
      <c r="T23" s="16" t="s">
        <v>140</v>
      </c>
      <c r="U23" s="15"/>
      <c r="V23" s="15"/>
      <c r="W23" s="15">
        <v>40.884799999999998</v>
      </c>
      <c r="X23" s="15">
        <v>1.2553099999999999</v>
      </c>
      <c r="Y23" s="15">
        <v>10.636699999999999</v>
      </c>
      <c r="Z23" s="15">
        <v>88.257900000000006</v>
      </c>
      <c r="AA23" s="15">
        <v>97.196899999999999</v>
      </c>
      <c r="AB23" s="15">
        <v>0.25719999999999998</v>
      </c>
      <c r="AC23" s="15">
        <v>29.043199999999999</v>
      </c>
      <c r="AD23" s="15">
        <v>175</v>
      </c>
      <c r="AE23" s="15">
        <v>81.607500000000002</v>
      </c>
      <c r="AF23" s="15"/>
      <c r="AG23" s="15"/>
      <c r="AH23" s="15"/>
      <c r="AI23" s="15"/>
      <c r="AJ23" s="15"/>
      <c r="AK23" s="3" t="s">
        <v>127</v>
      </c>
      <c r="AL23" s="3" t="s">
        <v>127</v>
      </c>
      <c r="AM23" s="3" t="s">
        <v>127</v>
      </c>
      <c r="AN23" s="3" t="s">
        <v>127</v>
      </c>
      <c r="AO23" s="3" t="s">
        <v>127</v>
      </c>
      <c r="AP23" s="3" t="s">
        <v>127</v>
      </c>
      <c r="AQ23" s="3" t="s">
        <v>127</v>
      </c>
      <c r="AR23" s="3" t="s">
        <v>127</v>
      </c>
      <c r="AS23" s="3" t="s">
        <v>127</v>
      </c>
      <c r="AT23" s="3" t="s">
        <v>127</v>
      </c>
      <c r="AU23" s="3" t="s">
        <v>127</v>
      </c>
      <c r="AV23" s="3" t="s">
        <v>127</v>
      </c>
      <c r="AW23" s="3" t="s">
        <v>127</v>
      </c>
      <c r="AX23" s="3" t="s">
        <v>127</v>
      </c>
      <c r="AY23" s="3" t="s">
        <v>127</v>
      </c>
      <c r="AZ23" s="3" t="s">
        <v>127</v>
      </c>
      <c r="BA23" s="3" t="s">
        <v>127</v>
      </c>
      <c r="BB23" s="3" t="s">
        <v>127</v>
      </c>
      <c r="BC23" s="3" t="s">
        <v>127</v>
      </c>
      <c r="BD23" s="3" t="s">
        <v>127</v>
      </c>
      <c r="BE23" s="3" t="s">
        <v>127</v>
      </c>
      <c r="BF23" s="3" t="s">
        <v>127</v>
      </c>
      <c r="BG23" s="3" t="s">
        <v>127</v>
      </c>
      <c r="BH23" s="3" t="s">
        <v>127</v>
      </c>
      <c r="BI23" s="3" t="s">
        <v>127</v>
      </c>
      <c r="BJ23" s="3" t="s">
        <v>127</v>
      </c>
      <c r="BK23" s="3" t="s">
        <v>127</v>
      </c>
      <c r="BL23" s="3" t="s">
        <v>127</v>
      </c>
      <c r="BM23" s="3" t="s">
        <v>127</v>
      </c>
      <c r="BN23" s="3" t="s">
        <v>127</v>
      </c>
      <c r="BO23" s="3" t="s">
        <v>127</v>
      </c>
      <c r="BP23" s="3" t="s">
        <v>127</v>
      </c>
      <c r="BQ23" s="3" t="s">
        <v>127</v>
      </c>
      <c r="BR23" s="3" t="s">
        <v>127</v>
      </c>
      <c r="BS23" s="3" t="s">
        <v>127</v>
      </c>
      <c r="BT23" s="3" t="s">
        <v>127</v>
      </c>
      <c r="BU23" s="3" t="s">
        <v>127</v>
      </c>
      <c r="BV23" s="3" t="s">
        <v>127</v>
      </c>
      <c r="BW23" s="3" t="s">
        <v>127</v>
      </c>
      <c r="BX23" s="3" t="s">
        <v>127</v>
      </c>
      <c r="BY23" s="3" t="s">
        <v>127</v>
      </c>
      <c r="BZ23" s="3" t="s">
        <v>127</v>
      </c>
      <c r="CA23" s="3" t="s">
        <v>127</v>
      </c>
      <c r="CB23" s="3" t="s">
        <v>127</v>
      </c>
      <c r="CC23" s="3" t="s">
        <v>127</v>
      </c>
      <c r="CD23" s="3" t="s">
        <v>127</v>
      </c>
      <c r="CE23" s="3" t="s">
        <v>127</v>
      </c>
      <c r="CF23" s="3" t="s">
        <v>127</v>
      </c>
      <c r="CG23" s="3" t="s">
        <v>127</v>
      </c>
      <c r="CH23" s="3" t="s">
        <v>127</v>
      </c>
      <c r="CI23" s="3">
        <v>4.0199999999999996</v>
      </c>
      <c r="CJ23" s="3" t="s">
        <v>127</v>
      </c>
      <c r="CK23" s="3" t="s">
        <v>127</v>
      </c>
      <c r="CL23" s="3" t="s">
        <v>127</v>
      </c>
      <c r="CM23" s="3" t="s">
        <v>127</v>
      </c>
      <c r="CN23" s="3" t="s">
        <v>127</v>
      </c>
      <c r="CO23" s="3" t="s">
        <v>127</v>
      </c>
      <c r="CP23" s="3" t="s">
        <v>127</v>
      </c>
      <c r="CQ23" s="3" t="s">
        <v>127</v>
      </c>
      <c r="CR23" s="3" t="s">
        <v>127</v>
      </c>
      <c r="CS23" s="3" t="s">
        <v>159</v>
      </c>
      <c r="CT23" s="3"/>
      <c r="CU23" s="4" t="s">
        <v>131</v>
      </c>
      <c r="CV23" s="4" t="s">
        <v>131</v>
      </c>
      <c r="CW23" s="4" t="s">
        <v>131</v>
      </c>
      <c r="CX23" s="4" t="s">
        <v>131</v>
      </c>
      <c r="CY23" s="4" t="s">
        <v>131</v>
      </c>
      <c r="CZ23" s="4" t="s">
        <v>131</v>
      </c>
      <c r="DA23" s="4" t="s">
        <v>131</v>
      </c>
      <c r="DB23" s="4" t="s">
        <v>131</v>
      </c>
      <c r="DC23" s="4" t="s">
        <v>131</v>
      </c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91"/>
      <c r="EG23" s="91"/>
    </row>
    <row r="24" spans="1:137" s="90" customFormat="1" x14ac:dyDescent="0.2">
      <c r="A24" s="3">
        <v>13</v>
      </c>
      <c r="B24" s="19">
        <v>42253</v>
      </c>
      <c r="C24" s="3">
        <v>17113504</v>
      </c>
      <c r="D24" s="17" t="s">
        <v>160</v>
      </c>
      <c r="E24" s="15">
        <v>38.299999999999997</v>
      </c>
      <c r="F24" s="15">
        <v>48.5</v>
      </c>
      <c r="G24" s="3" t="s">
        <v>127</v>
      </c>
      <c r="H24" s="15">
        <v>58.440899999999999</v>
      </c>
      <c r="I24" s="15">
        <v>76.310900000000004</v>
      </c>
      <c r="J24" s="15" t="s">
        <v>127</v>
      </c>
      <c r="K24" s="15" t="s">
        <v>127</v>
      </c>
      <c r="L24" s="15" t="s">
        <v>127</v>
      </c>
      <c r="M24" s="15" t="s">
        <v>136</v>
      </c>
      <c r="N24" s="15" t="s">
        <v>127</v>
      </c>
      <c r="O24" s="15" t="s">
        <v>127</v>
      </c>
      <c r="P24" s="15" t="s">
        <v>127</v>
      </c>
      <c r="Q24" s="15" t="s">
        <v>140</v>
      </c>
      <c r="R24" s="15" t="s">
        <v>127</v>
      </c>
      <c r="S24" s="15" t="s">
        <v>127</v>
      </c>
      <c r="T24" s="15">
        <v>78.437799999999996</v>
      </c>
      <c r="U24" s="15">
        <v>328.19600000000003</v>
      </c>
      <c r="V24" s="15"/>
      <c r="W24" s="15">
        <v>64.958799999999997</v>
      </c>
      <c r="X24" s="15">
        <v>2.3886500000000002</v>
      </c>
      <c r="Y24" s="15">
        <v>9.9239499999999996</v>
      </c>
      <c r="Z24" s="15">
        <v>37.496000000000002</v>
      </c>
      <c r="AA24" s="15">
        <v>77.730500000000006</v>
      </c>
      <c r="AB24" s="15">
        <v>0.25519999999999998</v>
      </c>
      <c r="AC24" s="15">
        <v>10.236800000000001</v>
      </c>
      <c r="AD24" s="15">
        <v>213</v>
      </c>
      <c r="AE24" s="15">
        <v>0.42320000000000002</v>
      </c>
      <c r="AF24" s="15"/>
      <c r="AG24" s="15"/>
      <c r="AH24" s="15"/>
      <c r="AI24" s="15"/>
      <c r="AJ24" s="15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4" t="s">
        <v>131</v>
      </c>
      <c r="CV24" s="4" t="s">
        <v>131</v>
      </c>
      <c r="CW24" s="4" t="s">
        <v>131</v>
      </c>
      <c r="CX24" s="4" t="s">
        <v>131</v>
      </c>
      <c r="CY24" s="4" t="s">
        <v>131</v>
      </c>
      <c r="CZ24" s="4" t="s">
        <v>131</v>
      </c>
      <c r="DA24" s="4" t="s">
        <v>131</v>
      </c>
      <c r="DB24" s="4" t="s">
        <v>131</v>
      </c>
      <c r="DC24" s="4" t="s">
        <v>131</v>
      </c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91"/>
      <c r="EG24" s="91"/>
    </row>
    <row r="25" spans="1:137" s="90" customFormat="1" ht="15" customHeight="1" x14ac:dyDescent="0.2">
      <c r="A25" s="3">
        <v>13</v>
      </c>
      <c r="B25" s="19">
        <v>43613</v>
      </c>
      <c r="C25" s="3">
        <v>17113504</v>
      </c>
      <c r="D25" s="17" t="s">
        <v>160</v>
      </c>
      <c r="E25" s="3">
        <v>183800</v>
      </c>
      <c r="F25" s="3">
        <v>200890</v>
      </c>
      <c r="G25" s="3" t="s">
        <v>127</v>
      </c>
      <c r="H25" s="2">
        <v>48.3003</v>
      </c>
      <c r="I25" s="2">
        <v>220.333</v>
      </c>
      <c r="J25" s="3" t="s">
        <v>127</v>
      </c>
      <c r="K25" s="3" t="s">
        <v>127</v>
      </c>
      <c r="L25" s="3" t="s">
        <v>127</v>
      </c>
      <c r="M25" s="2">
        <v>389.52100000000002</v>
      </c>
      <c r="N25" s="3" t="s">
        <v>136</v>
      </c>
      <c r="O25" s="3" t="s">
        <v>127</v>
      </c>
      <c r="P25" s="3" t="s">
        <v>136</v>
      </c>
      <c r="Q25" s="3" t="s">
        <v>127</v>
      </c>
      <c r="R25" s="3" t="s">
        <v>127</v>
      </c>
      <c r="S25" s="3" t="s">
        <v>127</v>
      </c>
      <c r="T25" s="3" t="s">
        <v>161</v>
      </c>
      <c r="U25" s="3"/>
      <c r="V25" s="3"/>
      <c r="W25" s="2">
        <v>243.24600000000001</v>
      </c>
      <c r="X25" s="2">
        <v>3.8776000000000002</v>
      </c>
      <c r="Y25" s="2">
        <v>28.799499999999998</v>
      </c>
      <c r="Z25" s="2">
        <v>180.36600000000001</v>
      </c>
      <c r="AA25" s="2">
        <v>490.23410000000001</v>
      </c>
      <c r="AB25" s="2"/>
      <c r="AC25" s="2">
        <v>16.005299999999998</v>
      </c>
      <c r="AD25" s="2">
        <v>190</v>
      </c>
      <c r="AE25" s="2"/>
      <c r="AF25" s="3"/>
      <c r="AG25" s="3" t="s">
        <v>127</v>
      </c>
      <c r="AH25" s="2">
        <v>1.4462999999999999</v>
      </c>
      <c r="AI25" s="4">
        <v>0.5</v>
      </c>
      <c r="AJ25" s="4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4">
        <v>16</v>
      </c>
      <c r="CV25" s="4">
        <v>104.5</v>
      </c>
      <c r="CW25" s="3" t="s">
        <v>131</v>
      </c>
      <c r="CX25" s="3">
        <v>7.8</v>
      </c>
      <c r="CY25" s="3">
        <v>2.2999999999999998</v>
      </c>
      <c r="CZ25" s="3" t="s">
        <v>131</v>
      </c>
      <c r="DA25" s="3" t="s">
        <v>131</v>
      </c>
      <c r="DB25" s="3" t="s">
        <v>131</v>
      </c>
      <c r="DC25" s="3" t="s">
        <v>131</v>
      </c>
      <c r="DD25" s="3" t="s">
        <v>131</v>
      </c>
      <c r="DE25" s="3"/>
      <c r="DF25" s="3"/>
      <c r="DG25" s="3"/>
      <c r="DH25" s="3"/>
      <c r="DI25" s="3" t="s">
        <v>162</v>
      </c>
      <c r="DJ25" s="3" t="s">
        <v>131</v>
      </c>
      <c r="DK25" s="3" t="s">
        <v>157</v>
      </c>
      <c r="DL25" s="3">
        <v>423.3</v>
      </c>
      <c r="DM25" s="3" t="s">
        <v>131</v>
      </c>
      <c r="DN25" s="3" t="s">
        <v>131</v>
      </c>
      <c r="DO25" s="3" t="s">
        <v>131</v>
      </c>
      <c r="DP25" s="3" t="s">
        <v>131</v>
      </c>
      <c r="DQ25" s="3" t="s">
        <v>131</v>
      </c>
      <c r="DR25" s="3" t="s">
        <v>131</v>
      </c>
      <c r="DS25" s="3" t="s">
        <v>131</v>
      </c>
      <c r="DT25" s="3" t="s">
        <v>131</v>
      </c>
      <c r="DU25" s="3" t="s">
        <v>131</v>
      </c>
      <c r="DV25" s="3" t="s">
        <v>131</v>
      </c>
      <c r="DW25" s="3" t="s">
        <v>131</v>
      </c>
      <c r="DX25" s="3" t="s">
        <v>131</v>
      </c>
      <c r="DY25" s="3" t="s">
        <v>131</v>
      </c>
      <c r="DZ25" s="3" t="s">
        <v>131</v>
      </c>
      <c r="EA25" s="3" t="s">
        <v>131</v>
      </c>
      <c r="EB25" s="3" t="s">
        <v>131</v>
      </c>
      <c r="EC25" s="3" t="s">
        <v>131</v>
      </c>
      <c r="ED25" s="3" t="s">
        <v>131</v>
      </c>
      <c r="EE25" s="3" t="s">
        <v>131</v>
      </c>
      <c r="EF25" s="91"/>
      <c r="EG25" s="91"/>
    </row>
    <row r="26" spans="1:137" s="90" customFormat="1" x14ac:dyDescent="0.2">
      <c r="A26" s="3">
        <v>14</v>
      </c>
      <c r="B26" s="19">
        <v>43613</v>
      </c>
      <c r="C26" s="3">
        <v>17113504</v>
      </c>
      <c r="D26" s="17" t="s">
        <v>163</v>
      </c>
      <c r="E26" s="3">
        <v>410</v>
      </c>
      <c r="F26" s="3">
        <v>330</v>
      </c>
      <c r="G26" s="3" t="s">
        <v>127</v>
      </c>
      <c r="H26" s="2">
        <v>35.284799999999997</v>
      </c>
      <c r="I26" s="2">
        <v>35.8217</v>
      </c>
      <c r="J26" s="3" t="s">
        <v>127</v>
      </c>
      <c r="K26" s="3" t="s">
        <v>127</v>
      </c>
      <c r="L26" s="3" t="s">
        <v>127</v>
      </c>
      <c r="M26" s="2">
        <v>2.77346</v>
      </c>
      <c r="N26" s="3" t="s">
        <v>136</v>
      </c>
      <c r="O26" s="3" t="s">
        <v>127</v>
      </c>
      <c r="P26" s="3" t="s">
        <v>136</v>
      </c>
      <c r="Q26" s="3" t="s">
        <v>127</v>
      </c>
      <c r="R26" s="3" t="s">
        <v>127</v>
      </c>
      <c r="S26" s="3" t="s">
        <v>127</v>
      </c>
      <c r="T26" s="3" t="s">
        <v>161</v>
      </c>
      <c r="U26" s="3"/>
      <c r="V26" s="3"/>
      <c r="W26" s="2">
        <v>45.709800000000001</v>
      </c>
      <c r="X26" s="2">
        <v>1.44939</v>
      </c>
      <c r="Y26" s="2">
        <v>7.6060100000000004</v>
      </c>
      <c r="Z26" s="2">
        <v>127.97799999999999</v>
      </c>
      <c r="AA26" s="2">
        <v>105.3805</v>
      </c>
      <c r="AB26" s="85">
        <v>0.34589999999999999</v>
      </c>
      <c r="AC26" s="2">
        <v>61.027000000000001</v>
      </c>
      <c r="AD26" s="2">
        <v>223</v>
      </c>
      <c r="AE26" s="2">
        <v>32.324100000000001</v>
      </c>
      <c r="AF26" s="3"/>
      <c r="AG26" s="3" t="s">
        <v>127</v>
      </c>
      <c r="AH26" s="2">
        <v>0.5948</v>
      </c>
      <c r="AI26" s="4">
        <v>0.4</v>
      </c>
      <c r="AJ26" s="4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4">
        <v>9.6</v>
      </c>
      <c r="CV26" s="4">
        <v>46</v>
      </c>
      <c r="CW26" s="3" t="s">
        <v>131</v>
      </c>
      <c r="CX26" s="3">
        <v>7</v>
      </c>
      <c r="CY26" s="3">
        <v>2.2000000000000002</v>
      </c>
      <c r="CZ26" s="3" t="s">
        <v>131</v>
      </c>
      <c r="DA26" s="3" t="s">
        <v>131</v>
      </c>
      <c r="DB26" s="3" t="s">
        <v>131</v>
      </c>
      <c r="DC26" s="3" t="s">
        <v>131</v>
      </c>
      <c r="DD26" s="3" t="s">
        <v>131</v>
      </c>
      <c r="DE26" s="3"/>
      <c r="DF26" s="3"/>
      <c r="DG26" s="3"/>
      <c r="DH26" s="3"/>
      <c r="DI26" s="3" t="s">
        <v>164</v>
      </c>
      <c r="DJ26" s="3" t="s">
        <v>131</v>
      </c>
      <c r="DK26" s="3" t="s">
        <v>157</v>
      </c>
      <c r="DL26" s="3">
        <v>1068.8</v>
      </c>
      <c r="DM26" s="3" t="s">
        <v>131</v>
      </c>
      <c r="DN26" s="3" t="s">
        <v>131</v>
      </c>
      <c r="DO26" s="3" t="s">
        <v>131</v>
      </c>
      <c r="DP26" s="3" t="s">
        <v>131</v>
      </c>
      <c r="DQ26" s="3" t="s">
        <v>131</v>
      </c>
      <c r="DR26" s="3" t="s">
        <v>131</v>
      </c>
      <c r="DS26" s="3" t="s">
        <v>131</v>
      </c>
      <c r="DT26" s="3" t="s">
        <v>131</v>
      </c>
      <c r="DU26" s="3" t="s">
        <v>131</v>
      </c>
      <c r="DV26" s="3" t="s">
        <v>131</v>
      </c>
      <c r="DW26" s="3" t="s">
        <v>131</v>
      </c>
      <c r="DX26" s="3" t="s">
        <v>131</v>
      </c>
      <c r="DY26" s="3" t="s">
        <v>131</v>
      </c>
      <c r="DZ26" s="3" t="s">
        <v>131</v>
      </c>
      <c r="EA26" s="3" t="s">
        <v>131</v>
      </c>
      <c r="EB26" s="3" t="s">
        <v>131</v>
      </c>
      <c r="EC26" s="3" t="s">
        <v>131</v>
      </c>
      <c r="ED26" s="3" t="s">
        <v>131</v>
      </c>
      <c r="EE26" s="3" t="s">
        <v>131</v>
      </c>
      <c r="EF26" s="91"/>
      <c r="EG26" s="91"/>
    </row>
    <row r="27" spans="1:137" s="90" customFormat="1" x14ac:dyDescent="0.2">
      <c r="A27" s="3">
        <v>15</v>
      </c>
      <c r="B27" s="19">
        <v>41708</v>
      </c>
      <c r="C27" s="3">
        <v>17113506</v>
      </c>
      <c r="D27" s="17" t="s">
        <v>165</v>
      </c>
      <c r="E27" s="15">
        <v>295590</v>
      </c>
      <c r="F27" s="15"/>
      <c r="G27" s="3"/>
      <c r="H27" s="86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>
        <v>665.38279999999997</v>
      </c>
      <c r="AB27" s="15">
        <v>2.6638999999999999</v>
      </c>
      <c r="AC27" s="15">
        <v>26.8461</v>
      </c>
      <c r="AD27" s="15">
        <v>204</v>
      </c>
      <c r="AE27" s="15">
        <v>152.79669999999999</v>
      </c>
      <c r="AF27" s="15"/>
      <c r="AG27" s="15"/>
      <c r="AH27" s="15"/>
      <c r="AI27" s="15"/>
      <c r="AJ27" s="15"/>
      <c r="AK27" s="3" t="s">
        <v>127</v>
      </c>
      <c r="AL27" s="3" t="s">
        <v>127</v>
      </c>
      <c r="AM27" s="3" t="s">
        <v>127</v>
      </c>
      <c r="AN27" s="3" t="s">
        <v>127</v>
      </c>
      <c r="AO27" s="3" t="s">
        <v>127</v>
      </c>
      <c r="AP27" s="3" t="s">
        <v>127</v>
      </c>
      <c r="AQ27" s="3" t="s">
        <v>127</v>
      </c>
      <c r="AR27" s="3" t="s">
        <v>127</v>
      </c>
      <c r="AS27" s="3">
        <v>4.3</v>
      </c>
      <c r="AT27" s="3" t="s">
        <v>127</v>
      </c>
      <c r="AU27" s="3" t="s">
        <v>127</v>
      </c>
      <c r="AV27" s="3" t="s">
        <v>127</v>
      </c>
      <c r="AW27" s="3" t="s">
        <v>127</v>
      </c>
      <c r="AX27" s="3" t="s">
        <v>127</v>
      </c>
      <c r="AY27" s="3" t="s">
        <v>127</v>
      </c>
      <c r="AZ27" s="3" t="s">
        <v>127</v>
      </c>
      <c r="BA27" s="3" t="s">
        <v>127</v>
      </c>
      <c r="BB27" s="3" t="s">
        <v>127</v>
      </c>
      <c r="BC27" s="3" t="s">
        <v>127</v>
      </c>
      <c r="BD27" s="3" t="s">
        <v>127</v>
      </c>
      <c r="BE27" s="3" t="s">
        <v>127</v>
      </c>
      <c r="BF27" s="3" t="s">
        <v>127</v>
      </c>
      <c r="BG27" s="3" t="s">
        <v>127</v>
      </c>
      <c r="BH27" s="3" t="s">
        <v>127</v>
      </c>
      <c r="BI27" s="3" t="s">
        <v>127</v>
      </c>
      <c r="BJ27" s="3" t="s">
        <v>127</v>
      </c>
      <c r="BK27" s="3" t="s">
        <v>127</v>
      </c>
      <c r="BL27" s="3" t="s">
        <v>127</v>
      </c>
      <c r="BM27" s="3" t="s">
        <v>127</v>
      </c>
      <c r="BN27" s="3" t="s">
        <v>127</v>
      </c>
      <c r="BO27" s="3" t="s">
        <v>127</v>
      </c>
      <c r="BP27" s="3" t="s">
        <v>127</v>
      </c>
      <c r="BQ27" s="3" t="s">
        <v>127</v>
      </c>
      <c r="BR27" s="3" t="s">
        <v>154</v>
      </c>
      <c r="BS27" s="3" t="s">
        <v>127</v>
      </c>
      <c r="BT27" s="3" t="s">
        <v>127</v>
      </c>
      <c r="BU27" s="3" t="s">
        <v>127</v>
      </c>
      <c r="BV27" s="3" t="s">
        <v>127</v>
      </c>
      <c r="BW27" s="3" t="s">
        <v>127</v>
      </c>
      <c r="BX27" s="3" t="s">
        <v>127</v>
      </c>
      <c r="BY27" s="3" t="s">
        <v>127</v>
      </c>
      <c r="BZ27" s="3" t="s">
        <v>127</v>
      </c>
      <c r="CA27" s="3" t="s">
        <v>127</v>
      </c>
      <c r="CB27" s="3" t="s">
        <v>127</v>
      </c>
      <c r="CC27" s="3" t="s">
        <v>127</v>
      </c>
      <c r="CD27" s="3" t="s">
        <v>127</v>
      </c>
      <c r="CE27" s="3" t="s">
        <v>127</v>
      </c>
      <c r="CF27" s="3" t="s">
        <v>127</v>
      </c>
      <c r="CG27" s="3" t="s">
        <v>127</v>
      </c>
      <c r="CH27" s="3" t="s">
        <v>127</v>
      </c>
      <c r="CI27" s="3" t="s">
        <v>154</v>
      </c>
      <c r="CJ27" s="3" t="s">
        <v>154</v>
      </c>
      <c r="CK27" s="3" t="s">
        <v>127</v>
      </c>
      <c r="CL27" s="3" t="s">
        <v>127</v>
      </c>
      <c r="CM27" s="3" t="s">
        <v>127</v>
      </c>
      <c r="CN27" s="3" t="s">
        <v>127</v>
      </c>
      <c r="CO27" s="3" t="s">
        <v>127</v>
      </c>
      <c r="CP27" s="3" t="s">
        <v>127</v>
      </c>
      <c r="CQ27" s="3" t="s">
        <v>127</v>
      </c>
      <c r="CR27" s="3" t="s">
        <v>127</v>
      </c>
      <c r="CS27" s="3" t="s">
        <v>127</v>
      </c>
      <c r="CT27" s="3"/>
      <c r="CU27" s="129">
        <v>21.3</v>
      </c>
      <c r="CV27" s="129">
        <v>146.28</v>
      </c>
      <c r="CW27" s="126" t="s">
        <v>127</v>
      </c>
      <c r="CX27" s="126">
        <v>1.63</v>
      </c>
      <c r="CY27" s="126">
        <v>1.69</v>
      </c>
      <c r="CZ27" s="126" t="s">
        <v>153</v>
      </c>
      <c r="DA27" s="126" t="s">
        <v>153</v>
      </c>
      <c r="DB27" s="126" t="s">
        <v>127</v>
      </c>
      <c r="DC27" s="126" t="s">
        <v>127</v>
      </c>
      <c r="DD27" s="126"/>
      <c r="DE27" s="126"/>
      <c r="DF27" s="126"/>
      <c r="DG27" s="126"/>
      <c r="DH27" s="126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91"/>
      <c r="EG27" s="91"/>
    </row>
    <row r="28" spans="1:137" s="90" customFormat="1" x14ac:dyDescent="0.2">
      <c r="A28" s="3">
        <v>15</v>
      </c>
      <c r="B28" s="19">
        <v>41816</v>
      </c>
      <c r="C28" s="3">
        <v>17113506</v>
      </c>
      <c r="D28" s="17" t="s">
        <v>165</v>
      </c>
      <c r="E28" s="15">
        <v>260282.85389999999</v>
      </c>
      <c r="F28" s="15">
        <v>295894.99479999999</v>
      </c>
      <c r="G28" s="3"/>
      <c r="H28" s="86"/>
      <c r="I28" s="15">
        <v>7.9091999999999996E-2</v>
      </c>
      <c r="J28" s="15"/>
      <c r="K28" s="15"/>
      <c r="L28" s="15"/>
      <c r="M28" s="82">
        <v>506</v>
      </c>
      <c r="N28" s="15"/>
      <c r="O28" s="15"/>
      <c r="P28" s="15" t="s">
        <v>167</v>
      </c>
      <c r="Q28" s="15"/>
      <c r="R28" s="15"/>
      <c r="S28" s="15"/>
      <c r="T28" s="15"/>
      <c r="U28" s="15"/>
      <c r="V28" s="15"/>
      <c r="W28" s="15">
        <v>413.94200000000001</v>
      </c>
      <c r="X28" s="15">
        <v>6.2718499999999997</v>
      </c>
      <c r="Y28" s="15">
        <v>32.231400000000001</v>
      </c>
      <c r="Z28" s="15">
        <v>230.54400000000001</v>
      </c>
      <c r="AA28" s="15">
        <v>655.47460000000001</v>
      </c>
      <c r="AB28" s="15">
        <v>2.8123999999999998</v>
      </c>
      <c r="AC28" s="15">
        <v>33.945099999999996</v>
      </c>
      <c r="AD28" s="15">
        <v>199</v>
      </c>
      <c r="AE28" s="15">
        <v>154.70660000000001</v>
      </c>
      <c r="AF28" s="15"/>
      <c r="AG28" s="15"/>
      <c r="AH28" s="15"/>
      <c r="AI28" s="15"/>
      <c r="AJ28" s="15"/>
      <c r="AK28" s="3" t="s">
        <v>127</v>
      </c>
      <c r="AL28" s="3" t="s">
        <v>127</v>
      </c>
      <c r="AM28" s="3" t="s">
        <v>127</v>
      </c>
      <c r="AN28" s="3" t="s">
        <v>127</v>
      </c>
      <c r="AO28" s="3" t="s">
        <v>127</v>
      </c>
      <c r="AP28" s="3" t="s">
        <v>127</v>
      </c>
      <c r="AQ28" s="3" t="s">
        <v>127</v>
      </c>
      <c r="AR28" s="3" t="s">
        <v>127</v>
      </c>
      <c r="AS28" s="3">
        <v>3.91</v>
      </c>
      <c r="AT28" s="3" t="s">
        <v>127</v>
      </c>
      <c r="AU28" s="3" t="s">
        <v>127</v>
      </c>
      <c r="AV28" s="3" t="s">
        <v>127</v>
      </c>
      <c r="AW28" s="3" t="s">
        <v>127</v>
      </c>
      <c r="AX28" s="3" t="s">
        <v>127</v>
      </c>
      <c r="AY28" s="3" t="s">
        <v>127</v>
      </c>
      <c r="AZ28" s="3" t="s">
        <v>127</v>
      </c>
      <c r="BA28" s="3" t="s">
        <v>127</v>
      </c>
      <c r="BB28" s="3" t="s">
        <v>127</v>
      </c>
      <c r="BC28" s="3" t="s">
        <v>127</v>
      </c>
      <c r="BD28" s="3" t="s">
        <v>127</v>
      </c>
      <c r="BE28" s="3" t="s">
        <v>127</v>
      </c>
      <c r="BF28" s="3" t="s">
        <v>127</v>
      </c>
      <c r="BG28" s="3" t="s">
        <v>127</v>
      </c>
      <c r="BH28" s="3" t="s">
        <v>127</v>
      </c>
      <c r="BI28" s="3" t="s">
        <v>127</v>
      </c>
      <c r="BJ28" s="3" t="s">
        <v>127</v>
      </c>
      <c r="BK28" s="3" t="s">
        <v>127</v>
      </c>
      <c r="BL28" s="3" t="s">
        <v>127</v>
      </c>
      <c r="BM28" s="3" t="s">
        <v>127</v>
      </c>
      <c r="BN28" s="3" t="s">
        <v>127</v>
      </c>
      <c r="BO28" s="3" t="s">
        <v>127</v>
      </c>
      <c r="BP28" s="3" t="s">
        <v>127</v>
      </c>
      <c r="BQ28" s="3" t="s">
        <v>127</v>
      </c>
      <c r="BR28" s="3" t="s">
        <v>127</v>
      </c>
      <c r="BS28" s="3" t="s">
        <v>127</v>
      </c>
      <c r="BT28" s="3" t="s">
        <v>127</v>
      </c>
      <c r="BU28" s="3" t="s">
        <v>127</v>
      </c>
      <c r="BV28" s="3" t="s">
        <v>127</v>
      </c>
      <c r="BW28" s="3" t="s">
        <v>127</v>
      </c>
      <c r="BX28" s="3" t="s">
        <v>127</v>
      </c>
      <c r="BY28" s="3" t="s">
        <v>127</v>
      </c>
      <c r="BZ28" s="3" t="s">
        <v>127</v>
      </c>
      <c r="CA28" s="3" t="s">
        <v>127</v>
      </c>
      <c r="CB28" s="3" t="s">
        <v>127</v>
      </c>
      <c r="CC28" s="3" t="s">
        <v>127</v>
      </c>
      <c r="CD28" s="3" t="s">
        <v>127</v>
      </c>
      <c r="CE28" s="3" t="s">
        <v>127</v>
      </c>
      <c r="CF28" s="3" t="s">
        <v>127</v>
      </c>
      <c r="CG28" s="3" t="s">
        <v>127</v>
      </c>
      <c r="CH28" s="3" t="s">
        <v>127</v>
      </c>
      <c r="CI28" s="3" t="s">
        <v>127</v>
      </c>
      <c r="CJ28" s="3" t="s">
        <v>154</v>
      </c>
      <c r="CK28" s="3" t="s">
        <v>127</v>
      </c>
      <c r="CL28" s="3" t="s">
        <v>127</v>
      </c>
      <c r="CM28" s="3" t="s">
        <v>127</v>
      </c>
      <c r="CN28" s="3" t="s">
        <v>127</v>
      </c>
      <c r="CO28" s="3" t="s">
        <v>127</v>
      </c>
      <c r="CP28" s="3" t="s">
        <v>127</v>
      </c>
      <c r="CQ28" s="3" t="s">
        <v>127</v>
      </c>
      <c r="CR28" s="3" t="s">
        <v>127</v>
      </c>
      <c r="CS28" s="3" t="s">
        <v>127</v>
      </c>
      <c r="CT28" s="3"/>
      <c r="CU28" s="129">
        <v>25.716999999999999</v>
      </c>
      <c r="CV28" s="129">
        <v>186.48</v>
      </c>
      <c r="CW28" s="126" t="s">
        <v>127</v>
      </c>
      <c r="CX28" s="126">
        <v>1.63</v>
      </c>
      <c r="CY28" s="126">
        <v>1.69</v>
      </c>
      <c r="CZ28" s="126" t="s">
        <v>153</v>
      </c>
      <c r="DA28" s="126" t="s">
        <v>153</v>
      </c>
      <c r="DB28" s="126">
        <v>0.45</v>
      </c>
      <c r="DC28" s="126" t="s">
        <v>127</v>
      </c>
      <c r="DD28" s="126"/>
      <c r="DE28" s="126">
        <v>0.85</v>
      </c>
      <c r="DF28" s="126" t="s">
        <v>127</v>
      </c>
      <c r="DG28" s="126" t="s">
        <v>153</v>
      </c>
      <c r="DH28" s="126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91"/>
      <c r="EG28" s="91"/>
    </row>
    <row r="29" spans="1:137" s="90" customFormat="1" x14ac:dyDescent="0.2">
      <c r="A29" s="3">
        <v>15</v>
      </c>
      <c r="B29" s="19">
        <v>42157</v>
      </c>
      <c r="C29" s="3">
        <v>17113506</v>
      </c>
      <c r="D29" s="17" t="s">
        <v>165</v>
      </c>
      <c r="E29" s="15">
        <v>269553</v>
      </c>
      <c r="F29" s="15">
        <v>229187</v>
      </c>
      <c r="G29" s="3" t="s">
        <v>127</v>
      </c>
      <c r="H29" s="86">
        <v>47.833500000000001</v>
      </c>
      <c r="I29" s="15">
        <v>270.762</v>
      </c>
      <c r="J29" s="15" t="s">
        <v>127</v>
      </c>
      <c r="K29" s="15" t="s">
        <v>127</v>
      </c>
      <c r="L29" s="15" t="s">
        <v>127</v>
      </c>
      <c r="M29" s="15">
        <v>236.17</v>
      </c>
      <c r="N29" s="15" t="s">
        <v>127</v>
      </c>
      <c r="O29" s="15" t="s">
        <v>127</v>
      </c>
      <c r="P29" s="15">
        <v>71.680400000000006</v>
      </c>
      <c r="Q29" s="15" t="s">
        <v>127</v>
      </c>
      <c r="R29" s="15" t="s">
        <v>127</v>
      </c>
      <c r="S29" s="15">
        <v>673.61900000000003</v>
      </c>
      <c r="T29" s="15">
        <v>22.61</v>
      </c>
      <c r="U29" s="15"/>
      <c r="V29" s="15"/>
      <c r="W29" s="15">
        <v>191.48400000000001</v>
      </c>
      <c r="X29" s="15">
        <v>5.0624099999999999</v>
      </c>
      <c r="Y29" s="15">
        <v>25.495000000000001</v>
      </c>
      <c r="Z29" s="15">
        <v>151.52000000000001</v>
      </c>
      <c r="AA29" s="15">
        <v>396.5831</v>
      </c>
      <c r="AB29" s="15">
        <v>2.9459</v>
      </c>
      <c r="AC29" s="15">
        <v>48.7224</v>
      </c>
      <c r="AD29" s="15">
        <v>217.1</v>
      </c>
      <c r="AE29" s="15">
        <v>143.70269999999999</v>
      </c>
      <c r="AF29" s="15"/>
      <c r="AG29" s="15"/>
      <c r="AH29" s="15"/>
      <c r="AI29" s="15"/>
      <c r="AJ29" s="15"/>
      <c r="AK29" s="3" t="s">
        <v>127</v>
      </c>
      <c r="AL29" s="3" t="s">
        <v>127</v>
      </c>
      <c r="AM29" s="3" t="s">
        <v>127</v>
      </c>
      <c r="AN29" s="3" t="s">
        <v>127</v>
      </c>
      <c r="AO29" s="3" t="s">
        <v>127</v>
      </c>
      <c r="AP29" s="3" t="s">
        <v>127</v>
      </c>
      <c r="AQ29" s="3" t="s">
        <v>127</v>
      </c>
      <c r="AR29" s="3" t="s">
        <v>127</v>
      </c>
      <c r="AS29" s="3">
        <v>2.48</v>
      </c>
      <c r="AT29" s="3" t="s">
        <v>127</v>
      </c>
      <c r="AU29" s="3" t="s">
        <v>127</v>
      </c>
      <c r="AV29" s="3" t="s">
        <v>127</v>
      </c>
      <c r="AW29" s="3" t="s">
        <v>127</v>
      </c>
      <c r="AX29" s="3" t="s">
        <v>127</v>
      </c>
      <c r="AY29" s="3" t="s">
        <v>127</v>
      </c>
      <c r="AZ29" s="3" t="s">
        <v>127</v>
      </c>
      <c r="BA29" s="3" t="s">
        <v>127</v>
      </c>
      <c r="BB29" s="3" t="s">
        <v>127</v>
      </c>
      <c r="BC29" s="3" t="s">
        <v>127</v>
      </c>
      <c r="BD29" s="3" t="s">
        <v>127</v>
      </c>
      <c r="BE29" s="3" t="s">
        <v>127</v>
      </c>
      <c r="BF29" s="3" t="s">
        <v>127</v>
      </c>
      <c r="BG29" s="3" t="s">
        <v>127</v>
      </c>
      <c r="BH29" s="3" t="s">
        <v>127</v>
      </c>
      <c r="BI29" s="3" t="s">
        <v>127</v>
      </c>
      <c r="BJ29" s="3" t="s">
        <v>127</v>
      </c>
      <c r="BK29" s="3" t="s">
        <v>127</v>
      </c>
      <c r="BL29" s="3" t="s">
        <v>127</v>
      </c>
      <c r="BM29" s="3" t="s">
        <v>127</v>
      </c>
      <c r="BN29" s="3" t="s">
        <v>127</v>
      </c>
      <c r="BO29" s="3" t="s">
        <v>127</v>
      </c>
      <c r="BP29" s="3" t="s">
        <v>127</v>
      </c>
      <c r="BQ29" s="3" t="s">
        <v>127</v>
      </c>
      <c r="BR29" s="3" t="s">
        <v>127</v>
      </c>
      <c r="BS29" s="3" t="s">
        <v>127</v>
      </c>
      <c r="BT29" s="3" t="s">
        <v>127</v>
      </c>
      <c r="BU29" s="3" t="s">
        <v>127</v>
      </c>
      <c r="BV29" s="3" t="s">
        <v>127</v>
      </c>
      <c r="BW29" s="3" t="s">
        <v>127</v>
      </c>
      <c r="BX29" s="3" t="s">
        <v>127</v>
      </c>
      <c r="BY29" s="3" t="s">
        <v>127</v>
      </c>
      <c r="BZ29" s="3" t="s">
        <v>127</v>
      </c>
      <c r="CA29" s="3" t="s">
        <v>127</v>
      </c>
      <c r="CB29" s="3" t="s">
        <v>127</v>
      </c>
      <c r="CC29" s="3" t="s">
        <v>127</v>
      </c>
      <c r="CD29" s="3">
        <v>22.4</v>
      </c>
      <c r="CE29" s="3" t="s">
        <v>127</v>
      </c>
      <c r="CF29" s="3" t="s">
        <v>127</v>
      </c>
      <c r="CG29" s="3" t="s">
        <v>127</v>
      </c>
      <c r="CH29" s="3" t="s">
        <v>127</v>
      </c>
      <c r="CI29" s="3" t="s">
        <v>154</v>
      </c>
      <c r="CJ29" s="3" t="s">
        <v>154</v>
      </c>
      <c r="CK29" s="3" t="s">
        <v>127</v>
      </c>
      <c r="CL29" s="3" t="s">
        <v>127</v>
      </c>
      <c r="CM29" s="3" t="s">
        <v>127</v>
      </c>
      <c r="CN29" s="3" t="s">
        <v>127</v>
      </c>
      <c r="CO29" s="3" t="s">
        <v>127</v>
      </c>
      <c r="CP29" s="3" t="s">
        <v>127</v>
      </c>
      <c r="CQ29" s="3" t="s">
        <v>127</v>
      </c>
      <c r="CR29" s="3" t="s">
        <v>127</v>
      </c>
      <c r="CS29" s="3" t="s">
        <v>168</v>
      </c>
      <c r="CT29" s="3"/>
      <c r="CU29" s="129">
        <v>9.75</v>
      </c>
      <c r="CV29" s="129">
        <v>91.03</v>
      </c>
      <c r="CW29" s="126" t="s">
        <v>127</v>
      </c>
      <c r="CX29" s="129">
        <v>1.246</v>
      </c>
      <c r="CY29" s="129">
        <v>1.24</v>
      </c>
      <c r="CZ29" s="126" t="s">
        <v>127</v>
      </c>
      <c r="DA29" s="126" t="s">
        <v>127</v>
      </c>
      <c r="DB29" s="126" t="s">
        <v>127</v>
      </c>
      <c r="DC29" s="126" t="s">
        <v>127</v>
      </c>
      <c r="DD29" s="126"/>
      <c r="DE29" s="129" t="s">
        <v>295</v>
      </c>
      <c r="DF29" s="129" t="s">
        <v>295</v>
      </c>
      <c r="DG29" s="129" t="s">
        <v>295</v>
      </c>
      <c r="DH29" s="126" t="s">
        <v>127</v>
      </c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91"/>
      <c r="EG29" s="91"/>
    </row>
    <row r="30" spans="1:137" s="90" customFormat="1" x14ac:dyDescent="0.2">
      <c r="A30" s="3">
        <v>15</v>
      </c>
      <c r="B30" s="19">
        <v>42892</v>
      </c>
      <c r="C30" s="3">
        <v>17113506</v>
      </c>
      <c r="D30" s="17" t="s">
        <v>165</v>
      </c>
      <c r="E30" s="15">
        <v>80390</v>
      </c>
      <c r="F30" s="15">
        <v>82369</v>
      </c>
      <c r="G30" s="3" t="s">
        <v>127</v>
      </c>
      <c r="H30" s="86">
        <v>44.466200000000001</v>
      </c>
      <c r="I30" s="15">
        <v>204.15</v>
      </c>
      <c r="J30" s="15" t="s">
        <v>127</v>
      </c>
      <c r="K30" s="15" t="s">
        <v>127</v>
      </c>
      <c r="L30" s="15" t="s">
        <v>127</v>
      </c>
      <c r="M30" s="15">
        <v>161.078</v>
      </c>
      <c r="N30" s="15" t="s">
        <v>127</v>
      </c>
      <c r="O30" s="15" t="s">
        <v>136</v>
      </c>
      <c r="P30" s="15">
        <v>9.1676599999999997</v>
      </c>
      <c r="Q30" s="15" t="s">
        <v>127</v>
      </c>
      <c r="R30" s="15">
        <v>523.71</v>
      </c>
      <c r="S30" s="15"/>
      <c r="T30" s="15" t="s">
        <v>161</v>
      </c>
      <c r="U30" s="15">
        <v>674.303</v>
      </c>
      <c r="V30" s="15"/>
      <c r="W30" s="15">
        <v>174.74700000000001</v>
      </c>
      <c r="X30" s="15">
        <v>2.9368099999999999</v>
      </c>
      <c r="Y30" s="15">
        <v>28.270900000000001</v>
      </c>
      <c r="Z30" s="15">
        <v>200.244</v>
      </c>
      <c r="AA30" s="15">
        <v>286.65989999999999</v>
      </c>
      <c r="AB30" s="15" t="s">
        <v>133</v>
      </c>
      <c r="AC30" s="15">
        <v>28.161000000000001</v>
      </c>
      <c r="AD30" s="15">
        <v>328</v>
      </c>
      <c r="AE30" s="15">
        <v>125.98180000000001</v>
      </c>
      <c r="AF30" s="15"/>
      <c r="AG30" s="15"/>
      <c r="AH30" s="15"/>
      <c r="AI30" s="4">
        <v>767</v>
      </c>
      <c r="AJ30" s="4"/>
      <c r="AK30" s="3" t="s">
        <v>127</v>
      </c>
      <c r="AL30" s="3" t="s">
        <v>127</v>
      </c>
      <c r="AM30" s="3" t="s">
        <v>127</v>
      </c>
      <c r="AN30" s="3" t="s">
        <v>127</v>
      </c>
      <c r="AO30" s="3" t="s">
        <v>127</v>
      </c>
      <c r="AP30" s="3" t="s">
        <v>127</v>
      </c>
      <c r="AQ30" s="3" t="s">
        <v>127</v>
      </c>
      <c r="AR30" s="3" t="s">
        <v>127</v>
      </c>
      <c r="AS30" s="3">
        <v>1.82</v>
      </c>
      <c r="AT30" s="3" t="s">
        <v>127</v>
      </c>
      <c r="AU30" s="3" t="s">
        <v>127</v>
      </c>
      <c r="AV30" s="3" t="s">
        <v>127</v>
      </c>
      <c r="AW30" s="3" t="s">
        <v>127</v>
      </c>
      <c r="AX30" s="3" t="s">
        <v>127</v>
      </c>
      <c r="AY30" s="3" t="s">
        <v>127</v>
      </c>
      <c r="AZ30" s="3" t="s">
        <v>127</v>
      </c>
      <c r="BA30" s="3" t="s">
        <v>127</v>
      </c>
      <c r="BB30" s="3" t="s">
        <v>127</v>
      </c>
      <c r="BC30" s="3" t="s">
        <v>127</v>
      </c>
      <c r="BD30" s="3" t="s">
        <v>127</v>
      </c>
      <c r="BE30" s="3" t="s">
        <v>127</v>
      </c>
      <c r="BF30" s="3" t="s">
        <v>127</v>
      </c>
      <c r="BG30" s="3" t="s">
        <v>127</v>
      </c>
      <c r="BH30" s="3" t="s">
        <v>127</v>
      </c>
      <c r="BI30" s="3" t="s">
        <v>127</v>
      </c>
      <c r="BJ30" s="3" t="s">
        <v>127</v>
      </c>
      <c r="BK30" s="3" t="s">
        <v>127</v>
      </c>
      <c r="BL30" s="3" t="s">
        <v>127</v>
      </c>
      <c r="BM30" s="3" t="s">
        <v>127</v>
      </c>
      <c r="BN30" s="3" t="s">
        <v>127</v>
      </c>
      <c r="BO30" s="3" t="s">
        <v>127</v>
      </c>
      <c r="BP30" s="3" t="s">
        <v>127</v>
      </c>
      <c r="BQ30" s="3" t="s">
        <v>127</v>
      </c>
      <c r="BR30" s="3" t="s">
        <v>127</v>
      </c>
      <c r="BS30" s="3" t="s">
        <v>127</v>
      </c>
      <c r="BT30" s="3" t="s">
        <v>127</v>
      </c>
      <c r="BU30" s="3" t="s">
        <v>127</v>
      </c>
      <c r="BV30" s="3" t="s">
        <v>127</v>
      </c>
      <c r="BW30" s="3" t="s">
        <v>127</v>
      </c>
      <c r="BX30" s="3" t="s">
        <v>127</v>
      </c>
      <c r="BY30" s="3" t="s">
        <v>127</v>
      </c>
      <c r="BZ30" s="3" t="s">
        <v>127</v>
      </c>
      <c r="CA30" s="3" t="s">
        <v>127</v>
      </c>
      <c r="CB30" s="3" t="s">
        <v>127</v>
      </c>
      <c r="CC30" s="3" t="s">
        <v>127</v>
      </c>
      <c r="CD30" s="3" t="s">
        <v>170</v>
      </c>
      <c r="CE30" s="3" t="s">
        <v>127</v>
      </c>
      <c r="CF30" s="3" t="s">
        <v>127</v>
      </c>
      <c r="CG30" s="3" t="s">
        <v>127</v>
      </c>
      <c r="CH30" s="3" t="s">
        <v>127</v>
      </c>
      <c r="CI30" s="3" t="s">
        <v>127</v>
      </c>
      <c r="CJ30" s="3" t="s">
        <v>127</v>
      </c>
      <c r="CK30" s="3" t="s">
        <v>127</v>
      </c>
      <c r="CL30" s="3" t="s">
        <v>127</v>
      </c>
      <c r="CM30" s="3" t="s">
        <v>127</v>
      </c>
      <c r="CN30" s="3" t="s">
        <v>127</v>
      </c>
      <c r="CO30" s="3" t="s">
        <v>127</v>
      </c>
      <c r="CP30" s="3" t="s">
        <v>127</v>
      </c>
      <c r="CQ30" s="3" t="s">
        <v>127</v>
      </c>
      <c r="CR30" s="3" t="s">
        <v>127</v>
      </c>
      <c r="CS30" s="3" t="s">
        <v>127</v>
      </c>
      <c r="CT30" s="3"/>
      <c r="CU30" s="129">
        <v>1.1100000000000001</v>
      </c>
      <c r="CV30" s="129">
        <v>130.30000000000001</v>
      </c>
      <c r="CW30" s="126" t="s">
        <v>127</v>
      </c>
      <c r="CX30" s="126">
        <v>0.6</v>
      </c>
      <c r="CY30" s="126" t="s">
        <v>156</v>
      </c>
      <c r="CZ30" s="126" t="s">
        <v>127</v>
      </c>
      <c r="DA30" s="126" t="s">
        <v>127</v>
      </c>
      <c r="DB30" s="126" t="s">
        <v>127</v>
      </c>
      <c r="DC30" s="126" t="s">
        <v>127</v>
      </c>
      <c r="DD30" s="126" t="s">
        <v>127</v>
      </c>
      <c r="DE30" s="126"/>
      <c r="DF30" s="126"/>
      <c r="DG30" s="126"/>
      <c r="DH30" s="126"/>
      <c r="DI30" s="3" t="s">
        <v>171</v>
      </c>
      <c r="DJ30" s="3" t="s">
        <v>127</v>
      </c>
      <c r="DK30" s="3" t="s">
        <v>127</v>
      </c>
      <c r="DL30" s="3">
        <v>922.9</v>
      </c>
      <c r="DM30" s="3" t="s">
        <v>127</v>
      </c>
      <c r="DN30" s="3" t="s">
        <v>127</v>
      </c>
      <c r="DO30" s="3" t="s">
        <v>127</v>
      </c>
      <c r="DP30" s="3" t="s">
        <v>127</v>
      </c>
      <c r="DQ30" s="3" t="s">
        <v>127</v>
      </c>
      <c r="DR30" s="3" t="s">
        <v>127</v>
      </c>
      <c r="DS30" s="3" t="s">
        <v>127</v>
      </c>
      <c r="DT30" s="3" t="s">
        <v>127</v>
      </c>
      <c r="DU30" s="3" t="s">
        <v>127</v>
      </c>
      <c r="DV30" s="3" t="s">
        <v>127</v>
      </c>
      <c r="DW30" s="3" t="s">
        <v>127</v>
      </c>
      <c r="DX30" s="3" t="s">
        <v>127</v>
      </c>
      <c r="DY30" s="3" t="s">
        <v>127</v>
      </c>
      <c r="DZ30" s="3" t="s">
        <v>127</v>
      </c>
      <c r="EA30" s="3" t="s">
        <v>127</v>
      </c>
      <c r="EB30" s="3" t="s">
        <v>127</v>
      </c>
      <c r="EC30" s="3" t="s">
        <v>127</v>
      </c>
      <c r="ED30" s="3" t="s">
        <v>127</v>
      </c>
      <c r="EE30" s="3" t="s">
        <v>127</v>
      </c>
      <c r="EF30" s="91"/>
      <c r="EG30" s="91"/>
    </row>
    <row r="31" spans="1:137" s="90" customFormat="1" x14ac:dyDescent="0.2">
      <c r="A31" s="3">
        <v>15</v>
      </c>
      <c r="B31" s="19">
        <v>43514</v>
      </c>
      <c r="C31" s="3">
        <v>17113506</v>
      </c>
      <c r="D31" s="17" t="s">
        <v>165</v>
      </c>
      <c r="E31" s="3">
        <v>482490</v>
      </c>
      <c r="F31" s="3">
        <v>384400</v>
      </c>
      <c r="G31" s="3" t="s">
        <v>127</v>
      </c>
      <c r="H31" s="2">
        <v>49.276000000000003</v>
      </c>
      <c r="I31" s="2">
        <v>307.84500000000003</v>
      </c>
      <c r="J31" s="3" t="s">
        <v>127</v>
      </c>
      <c r="K31" s="3" t="s">
        <v>127</v>
      </c>
      <c r="L31" s="3" t="s">
        <v>127</v>
      </c>
      <c r="M31" s="2">
        <v>482.01400000000001</v>
      </c>
      <c r="N31" s="3" t="s">
        <v>127</v>
      </c>
      <c r="O31" s="2">
        <v>2.7918099999999999</v>
      </c>
      <c r="P31" s="2">
        <v>5.9228699999999996</v>
      </c>
      <c r="Q31" s="3" t="s">
        <v>127</v>
      </c>
      <c r="R31" s="3" t="s">
        <v>127</v>
      </c>
      <c r="S31" s="3" t="s">
        <v>127</v>
      </c>
      <c r="T31" s="2">
        <v>10.3992</v>
      </c>
      <c r="U31" s="3"/>
      <c r="V31" s="3"/>
      <c r="W31" s="2">
        <v>493.37299999999999</v>
      </c>
      <c r="X31" s="2">
        <v>6.0190099999999997</v>
      </c>
      <c r="Y31" s="2">
        <v>35.000900000000001</v>
      </c>
      <c r="Z31" s="2">
        <v>263.42</v>
      </c>
      <c r="AA31" s="2">
        <v>805.79290000000003</v>
      </c>
      <c r="AB31" s="2"/>
      <c r="AC31" s="2">
        <v>26.7302</v>
      </c>
      <c r="AD31" s="2">
        <v>210</v>
      </c>
      <c r="AE31" s="2"/>
      <c r="AF31" s="2"/>
      <c r="AG31" s="2"/>
      <c r="AH31" s="2"/>
      <c r="AI31" s="88">
        <v>0.4803</v>
      </c>
      <c r="AJ31" s="88">
        <v>37.770000000000003</v>
      </c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3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126" t="s">
        <v>127</v>
      </c>
      <c r="CV31" s="129">
        <v>165</v>
      </c>
      <c r="CW31" s="126" t="s">
        <v>127</v>
      </c>
      <c r="CX31" s="126" t="s">
        <v>156</v>
      </c>
      <c r="CY31" s="126" t="s">
        <v>127</v>
      </c>
      <c r="CZ31" s="126" t="s">
        <v>127</v>
      </c>
      <c r="DA31" s="126" t="s">
        <v>127</v>
      </c>
      <c r="DB31" s="126" t="s">
        <v>127</v>
      </c>
      <c r="DC31" s="126" t="s">
        <v>127</v>
      </c>
      <c r="DD31" s="126" t="s">
        <v>127</v>
      </c>
      <c r="DE31" s="126"/>
      <c r="DF31" s="126"/>
      <c r="DG31" s="126"/>
      <c r="DH31" s="126"/>
      <c r="DI31" s="3" t="s">
        <v>172</v>
      </c>
      <c r="DJ31" s="3" t="s">
        <v>131</v>
      </c>
      <c r="DK31" s="3" t="s">
        <v>131</v>
      </c>
      <c r="DL31" s="3">
        <v>972.1</v>
      </c>
      <c r="DM31" s="3" t="s">
        <v>131</v>
      </c>
      <c r="DN31" s="3" t="s">
        <v>131</v>
      </c>
      <c r="DO31" s="3" t="s">
        <v>131</v>
      </c>
      <c r="DP31" s="3" t="s">
        <v>131</v>
      </c>
      <c r="DQ31" s="3" t="s">
        <v>131</v>
      </c>
      <c r="DR31" s="3" t="s">
        <v>131</v>
      </c>
      <c r="DS31" s="3" t="s">
        <v>131</v>
      </c>
      <c r="DT31" s="3" t="s">
        <v>131</v>
      </c>
      <c r="DU31" s="3" t="s">
        <v>131</v>
      </c>
      <c r="DV31" s="3" t="s">
        <v>131</v>
      </c>
      <c r="DW31" s="3" t="s">
        <v>131</v>
      </c>
      <c r="DX31" s="3" t="s">
        <v>131</v>
      </c>
      <c r="DY31" s="3" t="s">
        <v>131</v>
      </c>
      <c r="DZ31" s="3" t="s">
        <v>131</v>
      </c>
      <c r="EA31" s="3" t="s">
        <v>131</v>
      </c>
      <c r="EB31" s="3" t="s">
        <v>131</v>
      </c>
      <c r="EC31" s="3" t="s">
        <v>131</v>
      </c>
      <c r="ED31" s="3" t="s">
        <v>131</v>
      </c>
      <c r="EE31" s="3" t="s">
        <v>131</v>
      </c>
      <c r="EF31" s="91"/>
      <c r="EG31" s="91"/>
    </row>
    <row r="32" spans="1:137" s="90" customFormat="1" x14ac:dyDescent="0.2">
      <c r="A32" s="3">
        <v>15</v>
      </c>
      <c r="B32" s="19">
        <v>43612</v>
      </c>
      <c r="C32" s="3">
        <v>17113506</v>
      </c>
      <c r="D32" s="17" t="s">
        <v>165</v>
      </c>
      <c r="E32" s="3">
        <v>362400</v>
      </c>
      <c r="F32" s="3">
        <v>308000</v>
      </c>
      <c r="G32" s="3" t="s">
        <v>127</v>
      </c>
      <c r="H32" s="2">
        <v>46.888500000000001</v>
      </c>
      <c r="I32" s="2">
        <v>289.08499999999998</v>
      </c>
      <c r="J32" s="3" t="s">
        <v>127</v>
      </c>
      <c r="K32" s="3" t="s">
        <v>127</v>
      </c>
      <c r="L32" s="3" t="s">
        <v>127</v>
      </c>
      <c r="M32" s="2">
        <v>475.12700000000001</v>
      </c>
      <c r="N32" s="3" t="s">
        <v>136</v>
      </c>
      <c r="O32" s="3" t="s">
        <v>161</v>
      </c>
      <c r="P32" s="2">
        <v>4.9459999999999997</v>
      </c>
      <c r="Q32" s="3" t="s">
        <v>127</v>
      </c>
      <c r="R32" s="3" t="s">
        <v>127</v>
      </c>
      <c r="S32" s="3" t="s">
        <v>127</v>
      </c>
      <c r="T32" s="3" t="s">
        <v>161</v>
      </c>
      <c r="U32" s="3"/>
      <c r="V32" s="3"/>
      <c r="W32" s="2">
        <v>471.34500000000003</v>
      </c>
      <c r="X32" s="2">
        <v>4.9226599999999996</v>
      </c>
      <c r="Y32" s="2">
        <v>35.276800000000001</v>
      </c>
      <c r="Z32" s="2">
        <v>253.52199999999999</v>
      </c>
      <c r="AA32" s="2">
        <v>806.06020000000001</v>
      </c>
      <c r="AB32" s="2"/>
      <c r="AC32" s="2">
        <v>26.0928</v>
      </c>
      <c r="AD32" s="2">
        <v>214</v>
      </c>
      <c r="AE32" s="2"/>
      <c r="AF32" s="3"/>
      <c r="AG32" s="3" t="s">
        <v>127</v>
      </c>
      <c r="AH32" s="2">
        <v>2.1749999999999998</v>
      </c>
      <c r="AI32" s="4">
        <v>0.8</v>
      </c>
      <c r="AJ32" s="4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120">
        <v>9.3000000000000007</v>
      </c>
      <c r="CV32" s="120">
        <v>133</v>
      </c>
      <c r="CW32" s="120" t="s">
        <v>131</v>
      </c>
      <c r="CX32" s="120">
        <v>0.99</v>
      </c>
      <c r="CY32" s="120">
        <v>1.1000000000000001</v>
      </c>
      <c r="CZ32" s="126" t="s">
        <v>127</v>
      </c>
      <c r="DA32" s="126" t="s">
        <v>127</v>
      </c>
      <c r="DB32" s="126" t="s">
        <v>127</v>
      </c>
      <c r="DC32" s="126" t="s">
        <v>127</v>
      </c>
      <c r="DD32" s="126" t="s">
        <v>127</v>
      </c>
      <c r="DE32" s="126"/>
      <c r="DF32" s="126"/>
      <c r="DG32" s="126"/>
      <c r="DH32" s="126"/>
      <c r="DI32" s="3"/>
      <c r="DJ32" s="3" t="s">
        <v>131</v>
      </c>
      <c r="DK32" s="3" t="s">
        <v>131</v>
      </c>
      <c r="DL32" s="3" t="s">
        <v>131</v>
      </c>
      <c r="DM32" s="3" t="s">
        <v>131</v>
      </c>
      <c r="DN32" s="3" t="s">
        <v>131</v>
      </c>
      <c r="DO32" s="3" t="s">
        <v>131</v>
      </c>
      <c r="DP32" s="3" t="s">
        <v>131</v>
      </c>
      <c r="DQ32" s="3" t="s">
        <v>131</v>
      </c>
      <c r="DR32" s="3" t="s">
        <v>131</v>
      </c>
      <c r="DS32" s="3" t="s">
        <v>131</v>
      </c>
      <c r="DT32" s="3" t="s">
        <v>131</v>
      </c>
      <c r="DU32" s="3" t="s">
        <v>131</v>
      </c>
      <c r="DV32" s="3" t="s">
        <v>131</v>
      </c>
      <c r="DW32" s="3" t="s">
        <v>131</v>
      </c>
      <c r="DX32" s="3" t="s">
        <v>131</v>
      </c>
      <c r="DY32" s="3" t="s">
        <v>131</v>
      </c>
      <c r="DZ32" s="3" t="s">
        <v>131</v>
      </c>
      <c r="EA32" s="3" t="s">
        <v>131</v>
      </c>
      <c r="EB32" s="3" t="s">
        <v>131</v>
      </c>
      <c r="EC32" s="3" t="s">
        <v>131</v>
      </c>
      <c r="ED32" s="3" t="s">
        <v>131</v>
      </c>
      <c r="EE32" s="3" t="s">
        <v>131</v>
      </c>
      <c r="EF32" s="91"/>
      <c r="EG32" s="91"/>
    </row>
    <row r="33" spans="1:137" s="90" customFormat="1" x14ac:dyDescent="0.2">
      <c r="A33" s="3">
        <v>16</v>
      </c>
      <c r="B33" s="19">
        <v>42822</v>
      </c>
      <c r="C33" s="3">
        <v>17113507</v>
      </c>
      <c r="D33" s="17" t="s">
        <v>173</v>
      </c>
      <c r="E33" s="15">
        <v>167700</v>
      </c>
      <c r="F33" s="15">
        <v>65973.840100000001</v>
      </c>
      <c r="G33" s="3" t="s">
        <v>127</v>
      </c>
      <c r="H33" s="86">
        <v>21.3034</v>
      </c>
      <c r="I33" s="15">
        <v>42.029400000000003</v>
      </c>
      <c r="J33" s="15" t="s">
        <v>127</v>
      </c>
      <c r="K33" s="15" t="s">
        <v>127</v>
      </c>
      <c r="L33" s="15" t="s">
        <v>127</v>
      </c>
      <c r="M33" s="15">
        <v>30.815300000000001</v>
      </c>
      <c r="N33" s="15" t="s">
        <v>127</v>
      </c>
      <c r="O33" s="15" t="s">
        <v>136</v>
      </c>
      <c r="P33" s="15">
        <v>13.0159</v>
      </c>
      <c r="Q33" s="15" t="s">
        <v>127</v>
      </c>
      <c r="R33" s="15" t="s">
        <v>127</v>
      </c>
      <c r="S33" s="15" t="s">
        <v>127</v>
      </c>
      <c r="T33" s="15">
        <v>19.045500000000001</v>
      </c>
      <c r="U33" s="15">
        <v>199.494</v>
      </c>
      <c r="V33" s="15"/>
      <c r="W33" s="15">
        <v>303.23</v>
      </c>
      <c r="X33" s="15">
        <v>5.5211699999999997</v>
      </c>
      <c r="Y33" s="15">
        <v>12.953099999999999</v>
      </c>
      <c r="Z33" s="15">
        <v>26.502600000000001</v>
      </c>
      <c r="AA33" s="15">
        <v>226.38679999999999</v>
      </c>
      <c r="AB33" s="15">
        <v>45.845500000000001</v>
      </c>
      <c r="AC33" s="15">
        <v>41.792000000000002</v>
      </c>
      <c r="AD33" s="15">
        <v>293</v>
      </c>
      <c r="AE33" s="15">
        <v>78.125299999999996</v>
      </c>
      <c r="AF33" s="15"/>
      <c r="AG33" s="15"/>
      <c r="AH33" s="15"/>
      <c r="AI33" s="15"/>
      <c r="AJ33" s="15"/>
      <c r="AK33" s="3" t="s">
        <v>127</v>
      </c>
      <c r="AL33" s="3" t="s">
        <v>127</v>
      </c>
      <c r="AM33" s="3" t="s">
        <v>127</v>
      </c>
      <c r="AN33" s="3" t="s">
        <v>127</v>
      </c>
      <c r="AO33" s="3" t="s">
        <v>127</v>
      </c>
      <c r="AP33" s="3" t="s">
        <v>127</v>
      </c>
      <c r="AQ33" s="3" t="s">
        <v>127</v>
      </c>
      <c r="AR33" s="3" t="s">
        <v>127</v>
      </c>
      <c r="AS33" s="3" t="s">
        <v>127</v>
      </c>
      <c r="AT33" s="3" t="s">
        <v>127</v>
      </c>
      <c r="AU33" s="3" t="s">
        <v>127</v>
      </c>
      <c r="AV33" s="3" t="s">
        <v>127</v>
      </c>
      <c r="AW33" s="3" t="s">
        <v>127</v>
      </c>
      <c r="AX33" s="3" t="s">
        <v>127</v>
      </c>
      <c r="AY33" s="3" t="s">
        <v>127</v>
      </c>
      <c r="AZ33" s="3" t="s">
        <v>127</v>
      </c>
      <c r="BA33" s="3" t="s">
        <v>127</v>
      </c>
      <c r="BB33" s="3" t="s">
        <v>127</v>
      </c>
      <c r="BC33" s="3" t="s">
        <v>127</v>
      </c>
      <c r="BD33" s="3" t="s">
        <v>127</v>
      </c>
      <c r="BE33" s="3" t="s">
        <v>127</v>
      </c>
      <c r="BF33" s="3" t="s">
        <v>127</v>
      </c>
      <c r="BG33" s="3" t="s">
        <v>127</v>
      </c>
      <c r="BH33" s="3" t="s">
        <v>127</v>
      </c>
      <c r="BI33" s="3" t="s">
        <v>127</v>
      </c>
      <c r="BJ33" s="3" t="s">
        <v>127</v>
      </c>
      <c r="BK33" s="3" t="s">
        <v>127</v>
      </c>
      <c r="BL33" s="3" t="s">
        <v>127</v>
      </c>
      <c r="BM33" s="3" t="s">
        <v>127</v>
      </c>
      <c r="BN33" s="3" t="s">
        <v>127</v>
      </c>
      <c r="BO33" s="3" t="s">
        <v>127</v>
      </c>
      <c r="BP33" s="3" t="s">
        <v>127</v>
      </c>
      <c r="BQ33" s="3" t="s">
        <v>127</v>
      </c>
      <c r="BR33" s="3" t="s">
        <v>127</v>
      </c>
      <c r="BS33" s="3" t="s">
        <v>127</v>
      </c>
      <c r="BT33" s="3" t="s">
        <v>127</v>
      </c>
      <c r="BU33" s="3" t="s">
        <v>127</v>
      </c>
      <c r="BV33" s="3" t="s">
        <v>127</v>
      </c>
      <c r="BW33" s="3" t="s">
        <v>127</v>
      </c>
      <c r="BX33" s="3" t="s">
        <v>127</v>
      </c>
      <c r="BY33" s="3" t="s">
        <v>127</v>
      </c>
      <c r="BZ33" s="3" t="s">
        <v>127</v>
      </c>
      <c r="CA33" s="3" t="s">
        <v>127</v>
      </c>
      <c r="CB33" s="3" t="s">
        <v>127</v>
      </c>
      <c r="CC33" s="3" t="s">
        <v>127</v>
      </c>
      <c r="CD33" s="3" t="s">
        <v>127</v>
      </c>
      <c r="CE33" s="3" t="s">
        <v>127</v>
      </c>
      <c r="CF33" s="3" t="s">
        <v>127</v>
      </c>
      <c r="CG33" s="3" t="s">
        <v>127</v>
      </c>
      <c r="CH33" s="3" t="s">
        <v>127</v>
      </c>
      <c r="CI33" s="3" t="s">
        <v>127</v>
      </c>
      <c r="CJ33" s="3" t="s">
        <v>127</v>
      </c>
      <c r="CK33" s="3" t="s">
        <v>127</v>
      </c>
      <c r="CL33" s="3" t="s">
        <v>127</v>
      </c>
      <c r="CM33" s="3" t="s">
        <v>127</v>
      </c>
      <c r="CN33" s="3" t="s">
        <v>127</v>
      </c>
      <c r="CO33" s="3" t="s">
        <v>127</v>
      </c>
      <c r="CP33" s="3" t="s">
        <v>127</v>
      </c>
      <c r="CQ33" s="3" t="s">
        <v>127</v>
      </c>
      <c r="CR33" s="3" t="s">
        <v>127</v>
      </c>
      <c r="CS33" s="3" t="s">
        <v>127</v>
      </c>
      <c r="CT33" s="3"/>
      <c r="CU33" s="4" t="s">
        <v>133</v>
      </c>
      <c r="CV33" s="4">
        <v>329.7</v>
      </c>
      <c r="CW33" s="4" t="s">
        <v>131</v>
      </c>
      <c r="CX33" s="4" t="s">
        <v>156</v>
      </c>
      <c r="CY33" s="4" t="s">
        <v>156</v>
      </c>
      <c r="CZ33" s="4" t="s">
        <v>131</v>
      </c>
      <c r="DA33" s="4" t="s">
        <v>131</v>
      </c>
      <c r="DB33" s="4" t="s">
        <v>131</v>
      </c>
      <c r="DC33" s="4" t="s">
        <v>131</v>
      </c>
      <c r="DD33" s="3"/>
      <c r="DE33" s="3"/>
      <c r="DF33" s="3"/>
      <c r="DG33" s="3"/>
      <c r="DH33" s="3"/>
      <c r="DI33" s="3" t="s">
        <v>174</v>
      </c>
      <c r="DJ33" s="3" t="s">
        <v>127</v>
      </c>
      <c r="DK33" s="3">
        <v>1083.24</v>
      </c>
      <c r="DL33" s="3">
        <v>3445.56</v>
      </c>
      <c r="DM33" s="3" t="s">
        <v>127</v>
      </c>
      <c r="DN33" s="3" t="s">
        <v>127</v>
      </c>
      <c r="DO33" s="3" t="s">
        <v>127</v>
      </c>
      <c r="DP33" s="3" t="s">
        <v>127</v>
      </c>
      <c r="DQ33" s="3" t="s">
        <v>127</v>
      </c>
      <c r="DR33" s="3" t="s">
        <v>127</v>
      </c>
      <c r="DS33" s="3" t="s">
        <v>127</v>
      </c>
      <c r="DT33" s="3" t="s">
        <v>127</v>
      </c>
      <c r="DU33" s="3" t="s">
        <v>127</v>
      </c>
      <c r="DV33" s="3" t="s">
        <v>127</v>
      </c>
      <c r="DW33" s="3" t="s">
        <v>127</v>
      </c>
      <c r="DX33" s="3" t="s">
        <v>127</v>
      </c>
      <c r="DY33" s="3" t="s">
        <v>127</v>
      </c>
      <c r="DZ33" s="3" t="s">
        <v>127</v>
      </c>
      <c r="EA33" s="3" t="s">
        <v>127</v>
      </c>
      <c r="EB33" s="3" t="s">
        <v>127</v>
      </c>
      <c r="EC33" s="3" t="s">
        <v>127</v>
      </c>
      <c r="ED33" s="3" t="s">
        <v>127</v>
      </c>
      <c r="EE33" s="3" t="s">
        <v>127</v>
      </c>
      <c r="EF33" s="91"/>
      <c r="EG33" s="91"/>
    </row>
    <row r="34" spans="1:137" s="90" customFormat="1" x14ac:dyDescent="0.2">
      <c r="A34" s="3">
        <v>16</v>
      </c>
      <c r="B34" s="19">
        <v>43122</v>
      </c>
      <c r="C34" s="3">
        <v>17113507</v>
      </c>
      <c r="D34" s="17" t="s">
        <v>173</v>
      </c>
      <c r="E34" s="3">
        <v>173600</v>
      </c>
      <c r="F34" s="3">
        <v>105035</v>
      </c>
      <c r="G34" s="3" t="s">
        <v>127</v>
      </c>
      <c r="H34" s="2">
        <v>44.558500000000002</v>
      </c>
      <c r="I34" s="2">
        <v>188.21</v>
      </c>
      <c r="J34" s="3" t="s">
        <v>127</v>
      </c>
      <c r="K34" s="3" t="s">
        <v>127</v>
      </c>
      <c r="L34" s="3" t="s">
        <v>127</v>
      </c>
      <c r="M34" s="2">
        <v>35.110399999999998</v>
      </c>
      <c r="N34" s="3" t="s">
        <v>127</v>
      </c>
      <c r="O34" s="3" t="s">
        <v>127</v>
      </c>
      <c r="P34" s="2">
        <v>97.8904</v>
      </c>
      <c r="Q34" s="3" t="s">
        <v>127</v>
      </c>
      <c r="R34" s="3" t="s">
        <v>127</v>
      </c>
      <c r="S34" s="3" t="s">
        <v>127</v>
      </c>
      <c r="T34" s="2">
        <v>10.7485</v>
      </c>
      <c r="U34" s="2">
        <v>626.76900000000001</v>
      </c>
      <c r="V34" s="2"/>
      <c r="W34" s="2">
        <v>207.91800000000001</v>
      </c>
      <c r="X34" s="2">
        <v>10.042</v>
      </c>
      <c r="Y34" s="2">
        <v>47.810699999999997</v>
      </c>
      <c r="Z34" s="2">
        <v>115.371</v>
      </c>
      <c r="AA34" s="2">
        <v>272.8304</v>
      </c>
      <c r="AB34" s="3" t="s">
        <v>148</v>
      </c>
      <c r="AC34" s="2">
        <v>43.883499999999998</v>
      </c>
      <c r="AD34" s="2">
        <v>362</v>
      </c>
      <c r="AE34" s="2">
        <v>98.971599999999995</v>
      </c>
      <c r="AF34" s="3"/>
      <c r="AG34" s="3"/>
      <c r="AH34" s="3"/>
      <c r="AI34" s="4">
        <v>671.2</v>
      </c>
      <c r="AJ34" s="4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112">
        <v>146.80000000000001</v>
      </c>
      <c r="CV34" s="112">
        <v>610.6</v>
      </c>
      <c r="CW34" s="112" t="s">
        <v>131</v>
      </c>
      <c r="CX34" s="112">
        <v>2.5</v>
      </c>
      <c r="CY34" s="112">
        <v>2</v>
      </c>
      <c r="CZ34" s="112" t="s">
        <v>131</v>
      </c>
      <c r="DA34" s="112" t="s">
        <v>131</v>
      </c>
      <c r="DB34" s="112" t="s">
        <v>131</v>
      </c>
      <c r="DC34" s="112" t="s">
        <v>131</v>
      </c>
      <c r="DD34" s="112" t="s">
        <v>131</v>
      </c>
      <c r="DE34" s="3"/>
      <c r="DF34" s="3"/>
      <c r="DG34" s="3"/>
      <c r="DH34" s="3"/>
      <c r="DI34" s="3"/>
      <c r="DJ34" s="3" t="s">
        <v>127</v>
      </c>
      <c r="DK34" s="3" t="s">
        <v>127</v>
      </c>
      <c r="DL34" s="3" t="s">
        <v>127</v>
      </c>
      <c r="DM34" s="3" t="s">
        <v>127</v>
      </c>
      <c r="DN34" s="3" t="s">
        <v>127</v>
      </c>
      <c r="DO34" s="3" t="s">
        <v>127</v>
      </c>
      <c r="DP34" s="3" t="s">
        <v>127</v>
      </c>
      <c r="DQ34" s="3" t="s">
        <v>127</v>
      </c>
      <c r="DR34" s="3" t="s">
        <v>127</v>
      </c>
      <c r="DS34" s="3" t="s">
        <v>127</v>
      </c>
      <c r="DT34" s="3" t="s">
        <v>127</v>
      </c>
      <c r="DU34" s="3" t="s">
        <v>127</v>
      </c>
      <c r="DV34" s="3" t="s">
        <v>127</v>
      </c>
      <c r="DW34" s="3" t="s">
        <v>127</v>
      </c>
      <c r="DX34" s="3" t="s">
        <v>127</v>
      </c>
      <c r="DY34" s="3" t="s">
        <v>127</v>
      </c>
      <c r="DZ34" s="3" t="s">
        <v>127</v>
      </c>
      <c r="EA34" s="3" t="s">
        <v>127</v>
      </c>
      <c r="EB34" s="3" t="s">
        <v>127</v>
      </c>
      <c r="EC34" s="3" t="s">
        <v>127</v>
      </c>
      <c r="ED34" s="3" t="s">
        <v>127</v>
      </c>
      <c r="EE34" s="3" t="s">
        <v>127</v>
      </c>
      <c r="EF34" s="91"/>
      <c r="EG34" s="91"/>
    </row>
    <row r="35" spans="1:137" s="90" customFormat="1" ht="15" customHeight="1" x14ac:dyDescent="0.2">
      <c r="A35" s="3">
        <v>16</v>
      </c>
      <c r="B35" s="19">
        <v>43507</v>
      </c>
      <c r="C35" s="3">
        <v>17113507</v>
      </c>
      <c r="D35" s="17" t="s">
        <v>173</v>
      </c>
      <c r="E35" s="3">
        <v>190340</v>
      </c>
      <c r="F35" s="3">
        <v>113600</v>
      </c>
      <c r="G35" s="3" t="s">
        <v>127</v>
      </c>
      <c r="H35" s="2">
        <v>58.312899999999999</v>
      </c>
      <c r="I35" s="2">
        <v>204.24600000000001</v>
      </c>
      <c r="J35" s="3" t="s">
        <v>127</v>
      </c>
      <c r="K35" s="3" t="s">
        <v>127</v>
      </c>
      <c r="L35" s="3" t="s">
        <v>127</v>
      </c>
      <c r="M35" s="2">
        <v>38.244900000000001</v>
      </c>
      <c r="N35" s="3" t="s">
        <v>127</v>
      </c>
      <c r="O35" s="3" t="s">
        <v>127</v>
      </c>
      <c r="P35" s="2">
        <v>20.984400000000001</v>
      </c>
      <c r="Q35" s="3" t="s">
        <v>127</v>
      </c>
      <c r="R35" s="3" t="s">
        <v>127</v>
      </c>
      <c r="S35" s="3" t="s">
        <v>127</v>
      </c>
      <c r="T35" s="2">
        <v>16.0671</v>
      </c>
      <c r="U35" s="3"/>
      <c r="V35" s="3"/>
      <c r="W35" s="2">
        <v>194.994</v>
      </c>
      <c r="X35" s="2">
        <v>10.0762</v>
      </c>
      <c r="Y35" s="2">
        <v>53.677599999999998</v>
      </c>
      <c r="Z35" s="2">
        <v>124.703</v>
      </c>
      <c r="AA35" s="2">
        <v>272.82709999999997</v>
      </c>
      <c r="AB35" s="2" t="s">
        <v>148</v>
      </c>
      <c r="AC35" s="2">
        <v>39.345100000000002</v>
      </c>
      <c r="AD35" s="2">
        <v>361</v>
      </c>
      <c r="AE35" s="2">
        <v>92.079300000000003</v>
      </c>
      <c r="AF35" s="2"/>
      <c r="AG35" s="2"/>
      <c r="AH35" s="2"/>
      <c r="AI35" s="88">
        <v>0.74229999999999996</v>
      </c>
      <c r="AJ35" s="88">
        <v>25.1</v>
      </c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112">
        <v>70</v>
      </c>
      <c r="CV35" s="113">
        <v>702</v>
      </c>
      <c r="CW35" s="109" t="s">
        <v>156</v>
      </c>
      <c r="CX35" s="109">
        <v>1.1000000000000001</v>
      </c>
      <c r="CY35" s="109" t="s">
        <v>156</v>
      </c>
      <c r="CZ35" s="109" t="s">
        <v>131</v>
      </c>
      <c r="DA35" s="109" t="s">
        <v>131</v>
      </c>
      <c r="DB35" s="109" t="s">
        <v>131</v>
      </c>
      <c r="DC35" s="109" t="s">
        <v>131</v>
      </c>
      <c r="DD35" s="109" t="s">
        <v>131</v>
      </c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91"/>
      <c r="EG35" s="91"/>
    </row>
    <row r="36" spans="1:137" s="90" customFormat="1" x14ac:dyDescent="0.2">
      <c r="A36" s="3">
        <v>17</v>
      </c>
      <c r="B36" s="19">
        <v>40490</v>
      </c>
      <c r="C36" s="3">
        <v>17113601</v>
      </c>
      <c r="D36" s="17" t="s">
        <v>278</v>
      </c>
      <c r="E36" s="3">
        <v>9</v>
      </c>
      <c r="F36" s="3"/>
      <c r="G36" s="3"/>
      <c r="H36" s="3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91"/>
      <c r="EG36" s="91"/>
    </row>
    <row r="37" spans="1:137" s="90" customFormat="1" ht="15.75" customHeight="1" x14ac:dyDescent="0.2">
      <c r="A37" s="3">
        <v>17</v>
      </c>
      <c r="B37" s="19">
        <v>40713</v>
      </c>
      <c r="C37" s="3">
        <v>17113601</v>
      </c>
      <c r="D37" s="17" t="s">
        <v>278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>
        <v>180</v>
      </c>
      <c r="AC37" s="3"/>
      <c r="AD37" s="3"/>
      <c r="AE37" s="3"/>
      <c r="AF37" s="3">
        <v>38</v>
      </c>
      <c r="AG37" s="15"/>
      <c r="AH37" s="15"/>
      <c r="AI37" s="15"/>
      <c r="AJ37" s="15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91"/>
      <c r="EG37" s="91"/>
    </row>
    <row r="38" spans="1:137" s="90" customFormat="1" ht="15" customHeight="1" x14ac:dyDescent="0.2">
      <c r="A38" s="3">
        <v>17</v>
      </c>
      <c r="B38" s="19">
        <v>40776</v>
      </c>
      <c r="C38" s="3">
        <v>17113601</v>
      </c>
      <c r="D38" s="17" t="s">
        <v>278</v>
      </c>
      <c r="E38" s="3">
        <v>44</v>
      </c>
      <c r="F38" s="3"/>
      <c r="G38" s="85"/>
      <c r="H38" s="86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91"/>
      <c r="EG38" s="91"/>
    </row>
    <row r="39" spans="1:137" s="90" customFormat="1" ht="15" customHeight="1" x14ac:dyDescent="0.2">
      <c r="A39" s="3">
        <v>18</v>
      </c>
      <c r="B39" s="19">
        <v>42176</v>
      </c>
      <c r="C39" s="3">
        <v>17113602</v>
      </c>
      <c r="D39" s="17" t="s">
        <v>175</v>
      </c>
      <c r="E39" s="15">
        <v>303</v>
      </c>
      <c r="F39" s="15">
        <v>262</v>
      </c>
      <c r="G39" s="3" t="s">
        <v>127</v>
      </c>
      <c r="H39" s="15">
        <v>40.7819</v>
      </c>
      <c r="I39" s="15">
        <v>75.027199999999993</v>
      </c>
      <c r="J39" s="15" t="s">
        <v>127</v>
      </c>
      <c r="K39" s="15" t="s">
        <v>127</v>
      </c>
      <c r="L39" s="15" t="s">
        <v>127</v>
      </c>
      <c r="M39" s="15">
        <v>3.17455</v>
      </c>
      <c r="N39" s="15" t="s">
        <v>127</v>
      </c>
      <c r="O39" s="15" t="s">
        <v>127</v>
      </c>
      <c r="P39" s="15" t="s">
        <v>127</v>
      </c>
      <c r="Q39" s="16" t="s">
        <v>127</v>
      </c>
      <c r="R39" s="16" t="s">
        <v>127</v>
      </c>
      <c r="S39" s="16" t="s">
        <v>127</v>
      </c>
      <c r="T39" s="16" t="s">
        <v>140</v>
      </c>
      <c r="U39" s="15"/>
      <c r="V39" s="15"/>
      <c r="W39" s="15">
        <v>68.281800000000004</v>
      </c>
      <c r="X39" s="15">
        <v>2.08372</v>
      </c>
      <c r="Y39" s="15">
        <v>14.0716</v>
      </c>
      <c r="Z39" s="15">
        <v>92.945300000000003</v>
      </c>
      <c r="AA39" s="15">
        <v>108.7915</v>
      </c>
      <c r="AB39" s="15">
        <v>0.6542</v>
      </c>
      <c r="AC39" s="15">
        <v>49.327300000000001</v>
      </c>
      <c r="AD39" s="15">
        <v>261.3</v>
      </c>
      <c r="AE39" s="15">
        <v>52.4328</v>
      </c>
      <c r="AF39" s="15"/>
      <c r="AG39" s="15"/>
      <c r="AH39" s="15"/>
      <c r="AI39" s="15"/>
      <c r="AJ39" s="15"/>
      <c r="AK39" s="3" t="s">
        <v>127</v>
      </c>
      <c r="AL39" s="3" t="s">
        <v>127</v>
      </c>
      <c r="AM39" s="3" t="s">
        <v>127</v>
      </c>
      <c r="AN39" s="3" t="s">
        <v>127</v>
      </c>
      <c r="AO39" s="3" t="s">
        <v>127</v>
      </c>
      <c r="AP39" s="3" t="s">
        <v>127</v>
      </c>
      <c r="AQ39" s="3" t="s">
        <v>127</v>
      </c>
      <c r="AR39" s="3" t="s">
        <v>127</v>
      </c>
      <c r="AS39" s="3" t="s">
        <v>127</v>
      </c>
      <c r="AT39" s="3" t="s">
        <v>127</v>
      </c>
      <c r="AU39" s="3" t="s">
        <v>127</v>
      </c>
      <c r="AV39" s="3" t="s">
        <v>127</v>
      </c>
      <c r="AW39" s="3" t="s">
        <v>127</v>
      </c>
      <c r="AX39" s="3" t="s">
        <v>127</v>
      </c>
      <c r="AY39" s="3" t="s">
        <v>127</v>
      </c>
      <c r="AZ39" s="3" t="s">
        <v>127</v>
      </c>
      <c r="BA39" s="3" t="s">
        <v>127</v>
      </c>
      <c r="BB39" s="3" t="s">
        <v>127</v>
      </c>
      <c r="BC39" s="3" t="s">
        <v>127</v>
      </c>
      <c r="BD39" s="3" t="s">
        <v>127</v>
      </c>
      <c r="BE39" s="3">
        <v>10.59</v>
      </c>
      <c r="BF39" s="3" t="s">
        <v>127</v>
      </c>
      <c r="BG39" s="3" t="s">
        <v>127</v>
      </c>
      <c r="BH39" s="3" t="s">
        <v>127</v>
      </c>
      <c r="BI39" s="3" t="s">
        <v>127</v>
      </c>
      <c r="BJ39" s="3" t="s">
        <v>127</v>
      </c>
      <c r="BK39" s="3" t="s">
        <v>127</v>
      </c>
      <c r="BL39" s="3" t="s">
        <v>127</v>
      </c>
      <c r="BM39" s="3" t="s">
        <v>127</v>
      </c>
      <c r="BN39" s="3" t="s">
        <v>127</v>
      </c>
      <c r="BO39" s="3" t="s">
        <v>127</v>
      </c>
      <c r="BP39" s="3" t="s">
        <v>127</v>
      </c>
      <c r="BQ39" s="3" t="s">
        <v>127</v>
      </c>
      <c r="BR39" s="3" t="s">
        <v>127</v>
      </c>
      <c r="BS39" s="3" t="s">
        <v>127</v>
      </c>
      <c r="BT39" s="3" t="s">
        <v>127</v>
      </c>
      <c r="BU39" s="3" t="s">
        <v>127</v>
      </c>
      <c r="BV39" s="3" t="s">
        <v>127</v>
      </c>
      <c r="BW39" s="3" t="s">
        <v>127</v>
      </c>
      <c r="BX39" s="3" t="s">
        <v>127</v>
      </c>
      <c r="BY39" s="3" t="s">
        <v>127</v>
      </c>
      <c r="BZ39" s="3" t="s">
        <v>127</v>
      </c>
      <c r="CA39" s="3" t="s">
        <v>127</v>
      </c>
      <c r="CB39" s="3" t="s">
        <v>127</v>
      </c>
      <c r="CC39" s="3" t="s">
        <v>127</v>
      </c>
      <c r="CD39" s="3">
        <v>5.35</v>
      </c>
      <c r="CE39" s="3" t="s">
        <v>127</v>
      </c>
      <c r="CF39" s="3" t="s">
        <v>127</v>
      </c>
      <c r="CG39" s="3" t="s">
        <v>127</v>
      </c>
      <c r="CH39" s="3" t="s">
        <v>127</v>
      </c>
      <c r="CI39" s="3">
        <v>5.45</v>
      </c>
      <c r="CJ39" s="3" t="s">
        <v>127</v>
      </c>
      <c r="CK39" s="3" t="s">
        <v>127</v>
      </c>
      <c r="CL39" s="3" t="s">
        <v>127</v>
      </c>
      <c r="CM39" s="3" t="s">
        <v>127</v>
      </c>
      <c r="CN39" s="3" t="s">
        <v>127</v>
      </c>
      <c r="CO39" s="3" t="s">
        <v>127</v>
      </c>
      <c r="CP39" s="3" t="s">
        <v>127</v>
      </c>
      <c r="CQ39" s="3" t="s">
        <v>127</v>
      </c>
      <c r="CR39" s="3" t="s">
        <v>127</v>
      </c>
      <c r="CS39" s="3" t="s">
        <v>159</v>
      </c>
      <c r="CT39" s="3"/>
      <c r="CU39" s="4" t="s">
        <v>156</v>
      </c>
      <c r="CV39" s="4">
        <v>2.4300000000000002</v>
      </c>
      <c r="CW39" s="4" t="s">
        <v>131</v>
      </c>
      <c r="CX39" s="4" t="s">
        <v>131</v>
      </c>
      <c r="CY39" s="4" t="s">
        <v>131</v>
      </c>
      <c r="CZ39" s="4" t="s">
        <v>131</v>
      </c>
      <c r="DA39" s="4" t="s">
        <v>131</v>
      </c>
      <c r="DB39" s="4" t="s">
        <v>131</v>
      </c>
      <c r="DC39" s="4" t="s">
        <v>131</v>
      </c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91"/>
      <c r="EG39" s="91"/>
    </row>
    <row r="40" spans="1:137" s="90" customFormat="1" x14ac:dyDescent="0.2">
      <c r="A40" s="3">
        <v>18</v>
      </c>
      <c r="B40" s="19">
        <v>43598</v>
      </c>
      <c r="C40" s="3">
        <v>17113602</v>
      </c>
      <c r="D40" s="17" t="s">
        <v>175</v>
      </c>
      <c r="E40" s="3">
        <v>304</v>
      </c>
      <c r="F40" s="3">
        <v>196</v>
      </c>
      <c r="G40" s="3" t="s">
        <v>127</v>
      </c>
      <c r="H40" s="2">
        <v>40.724499999999999</v>
      </c>
      <c r="I40" s="2">
        <v>76.645600000000002</v>
      </c>
      <c r="J40" s="3" t="s">
        <v>127</v>
      </c>
      <c r="K40" s="3" t="s">
        <v>127</v>
      </c>
      <c r="L40" s="3" t="s">
        <v>127</v>
      </c>
      <c r="M40" s="2" t="s">
        <v>150</v>
      </c>
      <c r="N40" s="3" t="s">
        <v>127</v>
      </c>
      <c r="O40" s="3" t="s">
        <v>127</v>
      </c>
      <c r="P40" s="2" t="s">
        <v>127</v>
      </c>
      <c r="Q40" s="3" t="s">
        <v>127</v>
      </c>
      <c r="R40" s="3" t="s">
        <v>127</v>
      </c>
      <c r="S40" s="3" t="s">
        <v>127</v>
      </c>
      <c r="T40" s="3" t="s">
        <v>161</v>
      </c>
      <c r="U40" s="3"/>
      <c r="V40" s="3"/>
      <c r="W40" s="2">
        <v>61.456699999999998</v>
      </c>
      <c r="X40" s="2">
        <v>2.1665899999999998</v>
      </c>
      <c r="Y40" s="2">
        <v>15.9777</v>
      </c>
      <c r="Z40" s="2">
        <v>105.331</v>
      </c>
      <c r="AA40" s="2">
        <v>105.2182</v>
      </c>
      <c r="AB40" s="85">
        <v>0.442</v>
      </c>
      <c r="AC40" s="2">
        <v>48.694899999999997</v>
      </c>
      <c r="AD40" s="2">
        <v>256</v>
      </c>
      <c r="AE40" s="2">
        <v>50.3185</v>
      </c>
      <c r="AF40" s="87"/>
      <c r="AG40" s="87"/>
      <c r="AH40" s="87"/>
      <c r="AI40" s="88">
        <v>0.37309999999999999</v>
      </c>
      <c r="AJ40" s="88"/>
      <c r="AK40" s="3" t="s">
        <v>127</v>
      </c>
      <c r="AL40" s="3" t="s">
        <v>127</v>
      </c>
      <c r="AM40" s="4"/>
      <c r="AN40" s="4"/>
      <c r="AO40" s="4"/>
      <c r="AP40" s="3" t="s">
        <v>127</v>
      </c>
      <c r="AQ40" s="3" t="s">
        <v>127</v>
      </c>
      <c r="AR40" s="3" t="s">
        <v>127</v>
      </c>
      <c r="AS40" s="3" t="s">
        <v>127</v>
      </c>
      <c r="AT40" s="3" t="s">
        <v>127</v>
      </c>
      <c r="AU40" s="4"/>
      <c r="AV40" s="4"/>
      <c r="AW40" s="3" t="s">
        <v>127</v>
      </c>
      <c r="AX40" s="3" t="s">
        <v>127</v>
      </c>
      <c r="AY40" s="3" t="s">
        <v>127</v>
      </c>
      <c r="AZ40" s="3" t="s">
        <v>127</v>
      </c>
      <c r="BA40" s="4"/>
      <c r="BB40" s="3" t="s">
        <v>127</v>
      </c>
      <c r="BC40" s="3" t="s">
        <v>128</v>
      </c>
      <c r="BD40" s="3" t="s">
        <v>127</v>
      </c>
      <c r="BE40" s="2">
        <v>4.3865999999999996</v>
      </c>
      <c r="BF40" s="3" t="s">
        <v>127</v>
      </c>
      <c r="BG40" s="3" t="s">
        <v>127</v>
      </c>
      <c r="BH40" s="4"/>
      <c r="BI40" s="4"/>
      <c r="BJ40" s="4"/>
      <c r="BK40" s="4"/>
      <c r="BL40" s="2" t="s">
        <v>128</v>
      </c>
      <c r="BM40" s="4"/>
      <c r="BN40" s="4"/>
      <c r="BO40" s="3" t="s">
        <v>127</v>
      </c>
      <c r="BP40" s="3" t="s">
        <v>127</v>
      </c>
      <c r="BQ40" s="3" t="s">
        <v>127</v>
      </c>
      <c r="BR40" s="3" t="s">
        <v>127</v>
      </c>
      <c r="BS40" s="3" t="s">
        <v>127</v>
      </c>
      <c r="BT40" s="4"/>
      <c r="BU40" s="4"/>
      <c r="BV40" s="4"/>
      <c r="BW40" s="3" t="s">
        <v>127</v>
      </c>
      <c r="BX40" s="4"/>
      <c r="BY40" s="3"/>
      <c r="BZ40" s="3"/>
      <c r="CA40" s="3" t="s">
        <v>127</v>
      </c>
      <c r="CB40" s="3"/>
      <c r="CC40" s="3" t="s">
        <v>127</v>
      </c>
      <c r="CD40" s="2">
        <f>1.0214*43</f>
        <v>43.920200000000001</v>
      </c>
      <c r="CE40" s="3" t="s">
        <v>127</v>
      </c>
      <c r="CF40" s="3" t="s">
        <v>127</v>
      </c>
      <c r="CG40" s="3"/>
      <c r="CH40" s="3"/>
      <c r="CI40" s="3" t="s">
        <v>127</v>
      </c>
      <c r="CJ40" s="2" t="s">
        <v>128</v>
      </c>
      <c r="CK40" s="3" t="s">
        <v>127</v>
      </c>
      <c r="CL40" s="3" t="s">
        <v>127</v>
      </c>
      <c r="CM40" s="2" t="s">
        <v>128</v>
      </c>
      <c r="CN40" s="3" t="s">
        <v>127</v>
      </c>
      <c r="CO40" s="3" t="s">
        <v>127</v>
      </c>
      <c r="CP40" s="3" t="s">
        <v>127</v>
      </c>
      <c r="CQ40" s="3" t="s">
        <v>127</v>
      </c>
      <c r="CR40" s="3" t="s">
        <v>127</v>
      </c>
      <c r="CS40" s="2">
        <v>2</v>
      </c>
      <c r="CT40" s="3" t="s">
        <v>176</v>
      </c>
      <c r="CU40" s="113" t="s">
        <v>133</v>
      </c>
      <c r="CV40" s="114">
        <v>4.9000000000000004</v>
      </c>
      <c r="CW40" s="109" t="s">
        <v>131</v>
      </c>
      <c r="CX40" s="109" t="s">
        <v>131</v>
      </c>
      <c r="CY40" s="109" t="s">
        <v>131</v>
      </c>
      <c r="CZ40" s="109" t="s">
        <v>131</v>
      </c>
      <c r="DA40" s="109" t="s">
        <v>131</v>
      </c>
      <c r="DB40" s="109" t="s">
        <v>131</v>
      </c>
      <c r="DC40" s="109" t="s">
        <v>131</v>
      </c>
      <c r="DD40" s="109" t="s">
        <v>131</v>
      </c>
      <c r="DE40" s="3"/>
      <c r="DF40" s="3"/>
      <c r="DG40" s="3"/>
      <c r="DH40" s="3"/>
      <c r="DI40" s="3"/>
      <c r="DJ40" s="3" t="s">
        <v>131</v>
      </c>
      <c r="DK40" s="3" t="s">
        <v>131</v>
      </c>
      <c r="DL40" s="3" t="s">
        <v>131</v>
      </c>
      <c r="DM40" s="3" t="s">
        <v>131</v>
      </c>
      <c r="DN40" s="3" t="s">
        <v>131</v>
      </c>
      <c r="DO40" s="3" t="s">
        <v>131</v>
      </c>
      <c r="DP40" s="3" t="s">
        <v>131</v>
      </c>
      <c r="DQ40" s="3" t="s">
        <v>131</v>
      </c>
      <c r="DR40" s="3" t="s">
        <v>131</v>
      </c>
      <c r="DS40" s="3" t="s">
        <v>131</v>
      </c>
      <c r="DT40" s="3" t="s">
        <v>131</v>
      </c>
      <c r="DU40" s="3" t="s">
        <v>131</v>
      </c>
      <c r="DV40" s="3" t="s">
        <v>131</v>
      </c>
      <c r="DW40" s="3" t="s">
        <v>131</v>
      </c>
      <c r="DX40" s="3" t="s">
        <v>131</v>
      </c>
      <c r="DY40" s="3" t="s">
        <v>131</v>
      </c>
      <c r="DZ40" s="3" t="s">
        <v>131</v>
      </c>
      <c r="EA40" s="3" t="s">
        <v>131</v>
      </c>
      <c r="EB40" s="3" t="s">
        <v>131</v>
      </c>
      <c r="EC40" s="3" t="s">
        <v>131</v>
      </c>
      <c r="ED40" s="3" t="s">
        <v>131</v>
      </c>
      <c r="EE40" s="3" t="s">
        <v>131</v>
      </c>
      <c r="EF40" s="91"/>
      <c r="EG40" s="91"/>
    </row>
    <row r="41" spans="1:137" s="90" customFormat="1" ht="16.5" x14ac:dyDescent="0.35">
      <c r="A41" s="3">
        <v>19</v>
      </c>
      <c r="B41" s="19">
        <v>40209</v>
      </c>
      <c r="C41" s="3">
        <v>17113603</v>
      </c>
      <c r="D41" s="17" t="s">
        <v>177</v>
      </c>
      <c r="E41" s="15">
        <v>58</v>
      </c>
      <c r="F41" s="15"/>
      <c r="G41" s="3" t="s">
        <v>127</v>
      </c>
      <c r="H41" s="86">
        <v>33.392200000000003</v>
      </c>
      <c r="I41" s="15">
        <v>61.888300000000001</v>
      </c>
      <c r="J41" s="15"/>
      <c r="K41" s="15" t="s">
        <v>127</v>
      </c>
      <c r="L41" s="15"/>
      <c r="M41" s="15">
        <v>2.4872999999999998</v>
      </c>
      <c r="N41" s="15" t="s">
        <v>128</v>
      </c>
      <c r="O41" s="15"/>
      <c r="P41" s="15">
        <v>2.5118999999999998</v>
      </c>
      <c r="Q41" s="15">
        <v>1.3354999999999999</v>
      </c>
      <c r="R41" s="15">
        <v>0.88200000000000001</v>
      </c>
      <c r="S41" s="15"/>
      <c r="T41" s="15"/>
      <c r="U41" s="15"/>
      <c r="V41" s="15"/>
      <c r="W41" s="15">
        <v>46.258099999999999</v>
      </c>
      <c r="X41" s="15">
        <v>2.0437599999999998</v>
      </c>
      <c r="Y41" s="15">
        <v>17.573799999999999</v>
      </c>
      <c r="Z41" s="15">
        <v>55.8245</v>
      </c>
      <c r="AA41" s="15">
        <v>83.293300000000002</v>
      </c>
      <c r="AB41" s="15">
        <v>0.32969999999999999</v>
      </c>
      <c r="AC41" s="15">
        <v>14.2354</v>
      </c>
      <c r="AD41" s="15">
        <v>179.8</v>
      </c>
      <c r="AE41" s="15">
        <v>60.361699999999999</v>
      </c>
      <c r="AF41" s="15"/>
      <c r="AG41" s="15"/>
      <c r="AH41" s="15"/>
      <c r="AI41" s="15"/>
      <c r="AJ41" s="15"/>
      <c r="AK41" s="3">
        <v>2.2599999999999998</v>
      </c>
      <c r="AL41" s="3" t="s">
        <v>127</v>
      </c>
      <c r="AM41" s="3" t="s">
        <v>127</v>
      </c>
      <c r="AN41" s="3" t="s">
        <v>127</v>
      </c>
      <c r="AO41" s="3" t="s">
        <v>127</v>
      </c>
      <c r="AP41" s="3" t="s">
        <v>127</v>
      </c>
      <c r="AQ41" s="3" t="s">
        <v>127</v>
      </c>
      <c r="AR41" s="3" t="s">
        <v>127</v>
      </c>
      <c r="AS41" s="3" t="s">
        <v>127</v>
      </c>
      <c r="AT41" s="3" t="s">
        <v>127</v>
      </c>
      <c r="AU41" s="3" t="s">
        <v>127</v>
      </c>
      <c r="AV41" s="3" t="s">
        <v>127</v>
      </c>
      <c r="AW41" s="3" t="s">
        <v>127</v>
      </c>
      <c r="AX41" s="3" t="s">
        <v>127</v>
      </c>
      <c r="AY41" s="3" t="s">
        <v>127</v>
      </c>
      <c r="AZ41" s="3" t="s">
        <v>127</v>
      </c>
      <c r="BA41" s="3" t="s">
        <v>127</v>
      </c>
      <c r="BB41" s="3" t="s">
        <v>127</v>
      </c>
      <c r="BC41" s="3" t="s">
        <v>127</v>
      </c>
      <c r="BD41" s="3" t="s">
        <v>127</v>
      </c>
      <c r="BE41" s="3" t="s">
        <v>127</v>
      </c>
      <c r="BF41" s="3" t="s">
        <v>127</v>
      </c>
      <c r="BG41" s="3" t="s">
        <v>127</v>
      </c>
      <c r="BH41" s="3" t="s">
        <v>127</v>
      </c>
      <c r="BI41" s="3" t="s">
        <v>127</v>
      </c>
      <c r="BJ41" s="3" t="s">
        <v>127</v>
      </c>
      <c r="BK41" s="3" t="s">
        <v>127</v>
      </c>
      <c r="BL41" s="3" t="s">
        <v>140</v>
      </c>
      <c r="BM41" s="3" t="s">
        <v>127</v>
      </c>
      <c r="BN41" s="3" t="s">
        <v>127</v>
      </c>
      <c r="BO41" s="3" t="s">
        <v>127</v>
      </c>
      <c r="BP41" s="3" t="s">
        <v>127</v>
      </c>
      <c r="BQ41" s="3" t="s">
        <v>127</v>
      </c>
      <c r="BR41" s="3" t="s">
        <v>127</v>
      </c>
      <c r="BS41" s="3" t="s">
        <v>127</v>
      </c>
      <c r="BT41" s="3" t="s">
        <v>127</v>
      </c>
      <c r="BU41" s="3" t="s">
        <v>127</v>
      </c>
      <c r="BV41" s="3" t="s">
        <v>127</v>
      </c>
      <c r="BW41" s="3" t="s">
        <v>127</v>
      </c>
      <c r="BX41" s="3" t="s">
        <v>127</v>
      </c>
      <c r="BY41" s="3" t="s">
        <v>127</v>
      </c>
      <c r="BZ41" s="3" t="s">
        <v>127</v>
      </c>
      <c r="CA41" s="3" t="s">
        <v>127</v>
      </c>
      <c r="CB41" s="3" t="s">
        <v>127</v>
      </c>
      <c r="CC41" s="3" t="s">
        <v>127</v>
      </c>
      <c r="CD41" s="3" t="s">
        <v>133</v>
      </c>
      <c r="CE41" s="3" t="s">
        <v>127</v>
      </c>
      <c r="CF41" s="3" t="s">
        <v>127</v>
      </c>
      <c r="CG41" s="3" t="s">
        <v>127</v>
      </c>
      <c r="CH41" s="3" t="s">
        <v>127</v>
      </c>
      <c r="CI41" s="3" t="s">
        <v>154</v>
      </c>
      <c r="CJ41" s="3">
        <v>17.54</v>
      </c>
      <c r="CK41" s="3" t="s">
        <v>127</v>
      </c>
      <c r="CL41" s="3" t="s">
        <v>127</v>
      </c>
      <c r="CM41" s="3">
        <v>5.31</v>
      </c>
      <c r="CN41" s="3" t="s">
        <v>127</v>
      </c>
      <c r="CO41" s="3" t="s">
        <v>127</v>
      </c>
      <c r="CP41" s="3">
        <v>3.11</v>
      </c>
      <c r="CQ41" s="3" t="s">
        <v>127</v>
      </c>
      <c r="CR41" s="3" t="s">
        <v>127</v>
      </c>
      <c r="CS41" s="3">
        <f>4.74+4.73+6.39</f>
        <v>15.86</v>
      </c>
      <c r="CT41" s="3"/>
      <c r="CU41" s="124">
        <v>1.3</v>
      </c>
      <c r="CV41" s="124">
        <v>5.5</v>
      </c>
      <c r="CW41" s="124" t="s">
        <v>328</v>
      </c>
      <c r="CX41" s="124" t="s">
        <v>328</v>
      </c>
      <c r="CY41" s="124" t="s">
        <v>328</v>
      </c>
      <c r="CZ41" s="124" t="s">
        <v>328</v>
      </c>
      <c r="DA41" s="124" t="s">
        <v>328</v>
      </c>
      <c r="DB41" s="126"/>
      <c r="DC41" s="126"/>
      <c r="DD41" s="124">
        <v>13.9</v>
      </c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91"/>
      <c r="EG41" s="91"/>
    </row>
    <row r="42" spans="1:137" s="90" customFormat="1" ht="16.5" x14ac:dyDescent="0.35">
      <c r="A42" s="3">
        <v>19</v>
      </c>
      <c r="B42" s="19">
        <v>40674</v>
      </c>
      <c r="C42" s="3">
        <v>17113603</v>
      </c>
      <c r="D42" s="17" t="s">
        <v>177</v>
      </c>
      <c r="E42" s="15">
        <v>215</v>
      </c>
      <c r="F42" s="15"/>
      <c r="G42" s="3" t="s">
        <v>127</v>
      </c>
      <c r="H42" s="86">
        <v>35.707599999999999</v>
      </c>
      <c r="I42" s="15">
        <v>66.857799999999997</v>
      </c>
      <c r="J42" s="15" t="s">
        <v>127</v>
      </c>
      <c r="K42" s="15" t="s">
        <v>127</v>
      </c>
      <c r="L42" s="15"/>
      <c r="M42" s="15">
        <v>3.9980000000000002</v>
      </c>
      <c r="N42" s="15" t="s">
        <v>133</v>
      </c>
      <c r="O42" s="15" t="s">
        <v>127</v>
      </c>
      <c r="P42" s="15" t="s">
        <v>127</v>
      </c>
      <c r="Q42" s="15">
        <v>1.4681</v>
      </c>
      <c r="R42" s="15">
        <v>2.4685000000000001</v>
      </c>
      <c r="S42" s="15"/>
      <c r="T42" s="15"/>
      <c r="U42" s="15" t="s">
        <v>134</v>
      </c>
      <c r="V42" s="15"/>
      <c r="W42" s="15"/>
      <c r="X42" s="15"/>
      <c r="Y42" s="15"/>
      <c r="Z42" s="15"/>
      <c r="AA42" s="15">
        <v>88.3</v>
      </c>
      <c r="AB42" s="15"/>
      <c r="AC42" s="15"/>
      <c r="AD42" s="15"/>
      <c r="AE42" s="15">
        <v>71.7</v>
      </c>
      <c r="AF42" s="15"/>
      <c r="AG42" s="15"/>
      <c r="AH42" s="15"/>
      <c r="AI42" s="15"/>
      <c r="AJ42" s="15"/>
      <c r="AK42" s="3" t="s">
        <v>153</v>
      </c>
      <c r="AL42" s="3" t="s">
        <v>178</v>
      </c>
      <c r="AM42" s="3" t="s">
        <v>178</v>
      </c>
      <c r="AN42" s="3" t="s">
        <v>178</v>
      </c>
      <c r="AO42" s="3" t="s">
        <v>178</v>
      </c>
      <c r="AP42" s="3" t="s">
        <v>153</v>
      </c>
      <c r="AQ42" s="3" t="s">
        <v>178</v>
      </c>
      <c r="AR42" s="3" t="s">
        <v>178</v>
      </c>
      <c r="AS42" s="3">
        <v>0.5</v>
      </c>
      <c r="AT42" s="3" t="s">
        <v>178</v>
      </c>
      <c r="AU42" s="3" t="s">
        <v>178</v>
      </c>
      <c r="AV42" s="3" t="s">
        <v>178</v>
      </c>
      <c r="AW42" s="3" t="s">
        <v>179</v>
      </c>
      <c r="AX42" s="3" t="s">
        <v>153</v>
      </c>
      <c r="AY42" s="3" t="s">
        <v>178</v>
      </c>
      <c r="AZ42" s="3" t="s">
        <v>178</v>
      </c>
      <c r="BA42" s="3" t="s">
        <v>178</v>
      </c>
      <c r="BB42" s="3" t="s">
        <v>178</v>
      </c>
      <c r="BC42" s="3">
        <v>0.2</v>
      </c>
      <c r="BD42" s="3" t="s">
        <v>178</v>
      </c>
      <c r="BE42" s="3" t="s">
        <v>153</v>
      </c>
      <c r="BF42" s="3" t="s">
        <v>178</v>
      </c>
      <c r="BG42" s="3" t="s">
        <v>178</v>
      </c>
      <c r="BH42" s="3" t="s">
        <v>178</v>
      </c>
      <c r="BI42" s="3" t="s">
        <v>178</v>
      </c>
      <c r="BJ42" s="3" t="s">
        <v>178</v>
      </c>
      <c r="BK42" s="3" t="s">
        <v>178</v>
      </c>
      <c r="BL42" s="3" t="s">
        <v>153</v>
      </c>
      <c r="BM42" s="3" t="s">
        <v>178</v>
      </c>
      <c r="BN42" s="3" t="s">
        <v>153</v>
      </c>
      <c r="BO42" s="3" t="s">
        <v>153</v>
      </c>
      <c r="BP42" s="3" t="s">
        <v>178</v>
      </c>
      <c r="BQ42" s="3" t="s">
        <v>178</v>
      </c>
      <c r="BR42" s="3" t="s">
        <v>153</v>
      </c>
      <c r="BS42" s="3" t="s">
        <v>178</v>
      </c>
      <c r="BT42" s="3" t="s">
        <v>178</v>
      </c>
      <c r="BU42" s="3" t="s">
        <v>178</v>
      </c>
      <c r="BV42" s="3" t="s">
        <v>178</v>
      </c>
      <c r="BW42" s="3" t="s">
        <v>153</v>
      </c>
      <c r="BX42" s="3" t="s">
        <v>178</v>
      </c>
      <c r="BY42" s="3" t="s">
        <v>178</v>
      </c>
      <c r="BZ42" s="3" t="s">
        <v>178</v>
      </c>
      <c r="CA42" s="3" t="s">
        <v>153</v>
      </c>
      <c r="CB42" s="3" t="s">
        <v>178</v>
      </c>
      <c r="CC42" s="3" t="s">
        <v>153</v>
      </c>
      <c r="CD42" s="3">
        <v>1</v>
      </c>
      <c r="CE42" s="3" t="s">
        <v>178</v>
      </c>
      <c r="CF42" s="3" t="s">
        <v>178</v>
      </c>
      <c r="CG42" s="3" t="s">
        <v>178</v>
      </c>
      <c r="CH42" s="3" t="s">
        <v>178</v>
      </c>
      <c r="CI42" s="3" t="s">
        <v>153</v>
      </c>
      <c r="CJ42" s="3" t="s">
        <v>153</v>
      </c>
      <c r="CK42" s="3" t="s">
        <v>178</v>
      </c>
      <c r="CL42" s="3" t="s">
        <v>178</v>
      </c>
      <c r="CM42" s="3" t="s">
        <v>178</v>
      </c>
      <c r="CN42" s="3" t="s">
        <v>178</v>
      </c>
      <c r="CO42" s="3" t="s">
        <v>178</v>
      </c>
      <c r="CP42" s="3" t="s">
        <v>178</v>
      </c>
      <c r="CQ42" s="3" t="s">
        <v>178</v>
      </c>
      <c r="CR42" s="3" t="s">
        <v>153</v>
      </c>
      <c r="CS42" s="3" t="s">
        <v>178</v>
      </c>
      <c r="CT42" s="3"/>
      <c r="CU42" s="124">
        <v>0.5</v>
      </c>
      <c r="CV42" s="124">
        <v>23</v>
      </c>
      <c r="CW42" s="124" t="s">
        <v>328</v>
      </c>
      <c r="CX42" s="124" t="s">
        <v>328</v>
      </c>
      <c r="CY42" s="124" t="s">
        <v>328</v>
      </c>
      <c r="CZ42" s="124" t="s">
        <v>328</v>
      </c>
      <c r="DA42" s="124" t="s">
        <v>328</v>
      </c>
      <c r="DB42" s="126"/>
      <c r="DC42" s="126"/>
      <c r="DD42" s="124">
        <v>4.3</v>
      </c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91"/>
      <c r="EG42" s="91"/>
    </row>
    <row r="43" spans="1:137" s="90" customFormat="1" x14ac:dyDescent="0.2">
      <c r="A43" s="3">
        <v>19</v>
      </c>
      <c r="B43" s="19">
        <v>41984</v>
      </c>
      <c r="C43" s="3">
        <v>17113603</v>
      </c>
      <c r="D43" s="17" t="s">
        <v>177</v>
      </c>
      <c r="E43" s="15">
        <v>68.099999999999994</v>
      </c>
      <c r="F43" s="15">
        <v>39.700000000000003</v>
      </c>
      <c r="G43" s="3"/>
      <c r="H43" s="86"/>
      <c r="I43" s="15"/>
      <c r="J43" s="15"/>
      <c r="K43" s="15"/>
      <c r="L43" s="15"/>
      <c r="M43" s="82" t="s">
        <v>140</v>
      </c>
      <c r="N43" s="15"/>
      <c r="O43" s="15"/>
      <c r="P43" s="15"/>
      <c r="Q43" s="15"/>
      <c r="R43" s="15"/>
      <c r="S43" s="15"/>
      <c r="T43" s="15"/>
      <c r="U43" s="15"/>
      <c r="V43" s="15"/>
      <c r="W43" s="15">
        <v>44.102699999999999</v>
      </c>
      <c r="X43" s="15">
        <v>1.5406899999999999</v>
      </c>
      <c r="Y43" s="15">
        <v>19.7102</v>
      </c>
      <c r="Z43" s="15">
        <v>63.832900000000002</v>
      </c>
      <c r="AA43" s="15">
        <v>82.591899999999995</v>
      </c>
      <c r="AB43" s="15" t="s">
        <v>180</v>
      </c>
      <c r="AC43" s="15">
        <v>24.740200000000002</v>
      </c>
      <c r="AD43" s="15">
        <v>189</v>
      </c>
      <c r="AE43" s="15">
        <v>55.6282</v>
      </c>
      <c r="AF43" s="15"/>
      <c r="AG43" s="15"/>
      <c r="AH43" s="15"/>
      <c r="AI43" s="15"/>
      <c r="AJ43" s="15"/>
      <c r="AK43" s="3" t="s">
        <v>127</v>
      </c>
      <c r="AL43" s="3" t="s">
        <v>127</v>
      </c>
      <c r="AM43" s="3" t="s">
        <v>127</v>
      </c>
      <c r="AN43" s="3" t="s">
        <v>127</v>
      </c>
      <c r="AO43" s="3" t="s">
        <v>127</v>
      </c>
      <c r="AP43" s="3" t="s">
        <v>127</v>
      </c>
      <c r="AQ43" s="3" t="s">
        <v>127</v>
      </c>
      <c r="AR43" s="3" t="s">
        <v>127</v>
      </c>
      <c r="AS43" s="3" t="s">
        <v>127</v>
      </c>
      <c r="AT43" s="3" t="s">
        <v>127</v>
      </c>
      <c r="AU43" s="3" t="s">
        <v>127</v>
      </c>
      <c r="AV43" s="3" t="s">
        <v>127</v>
      </c>
      <c r="AW43" s="3" t="s">
        <v>127</v>
      </c>
      <c r="AX43" s="3" t="s">
        <v>127</v>
      </c>
      <c r="AY43" s="3" t="s">
        <v>127</v>
      </c>
      <c r="AZ43" s="3" t="s">
        <v>127</v>
      </c>
      <c r="BA43" s="3" t="s">
        <v>127</v>
      </c>
      <c r="BB43" s="3" t="s">
        <v>127</v>
      </c>
      <c r="BC43" s="3" t="s">
        <v>127</v>
      </c>
      <c r="BD43" s="3" t="s">
        <v>127</v>
      </c>
      <c r="BE43" s="3" t="s">
        <v>127</v>
      </c>
      <c r="BF43" s="3" t="s">
        <v>127</v>
      </c>
      <c r="BG43" s="3" t="s">
        <v>127</v>
      </c>
      <c r="BH43" s="3" t="s">
        <v>127</v>
      </c>
      <c r="BI43" s="3" t="s">
        <v>127</v>
      </c>
      <c r="BJ43" s="3" t="s">
        <v>127</v>
      </c>
      <c r="BK43" s="3" t="s">
        <v>127</v>
      </c>
      <c r="BL43" s="3" t="s">
        <v>127</v>
      </c>
      <c r="BM43" s="3" t="s">
        <v>127</v>
      </c>
      <c r="BN43" s="3" t="s">
        <v>127</v>
      </c>
      <c r="BO43" s="3" t="s">
        <v>127</v>
      </c>
      <c r="BP43" s="3" t="s">
        <v>127</v>
      </c>
      <c r="BQ43" s="3" t="s">
        <v>127</v>
      </c>
      <c r="BR43" s="3" t="s">
        <v>127</v>
      </c>
      <c r="BS43" s="3" t="s">
        <v>127</v>
      </c>
      <c r="BT43" s="3" t="s">
        <v>127</v>
      </c>
      <c r="BU43" s="3" t="s">
        <v>127</v>
      </c>
      <c r="BV43" s="3" t="s">
        <v>127</v>
      </c>
      <c r="BW43" s="3" t="s">
        <v>127</v>
      </c>
      <c r="BX43" s="3" t="s">
        <v>127</v>
      </c>
      <c r="BY43" s="3" t="s">
        <v>127</v>
      </c>
      <c r="BZ43" s="3" t="s">
        <v>127</v>
      </c>
      <c r="CA43" s="3" t="s">
        <v>127</v>
      </c>
      <c r="CB43" s="3" t="s">
        <v>127</v>
      </c>
      <c r="CC43" s="3" t="s">
        <v>127</v>
      </c>
      <c r="CD43" s="3">
        <v>14.27</v>
      </c>
      <c r="CE43" s="3" t="s">
        <v>127</v>
      </c>
      <c r="CF43" s="3" t="s">
        <v>127</v>
      </c>
      <c r="CG43" s="3" t="s">
        <v>127</v>
      </c>
      <c r="CH43" s="3" t="s">
        <v>127</v>
      </c>
      <c r="CI43" s="3">
        <v>4.18</v>
      </c>
      <c r="CJ43" s="3" t="s">
        <v>127</v>
      </c>
      <c r="CK43" s="3" t="s">
        <v>127</v>
      </c>
      <c r="CL43" s="3" t="s">
        <v>127</v>
      </c>
      <c r="CM43" s="3" t="s">
        <v>127</v>
      </c>
      <c r="CN43" s="3" t="s">
        <v>127</v>
      </c>
      <c r="CO43" s="3" t="s">
        <v>127</v>
      </c>
      <c r="CP43" s="3" t="s">
        <v>127</v>
      </c>
      <c r="CQ43" s="3" t="s">
        <v>127</v>
      </c>
      <c r="CR43" s="3" t="s">
        <v>127</v>
      </c>
      <c r="CS43" s="3" t="s">
        <v>127</v>
      </c>
      <c r="CT43" s="3"/>
      <c r="CU43" s="116">
        <v>39</v>
      </c>
      <c r="CV43" s="117">
        <v>200</v>
      </c>
      <c r="CW43" s="108" t="s">
        <v>127</v>
      </c>
      <c r="CX43" s="100">
        <v>1.917</v>
      </c>
      <c r="CY43" s="117">
        <v>1.5</v>
      </c>
      <c r="CZ43" s="100" t="s">
        <v>153</v>
      </c>
      <c r="DA43" s="100" t="s">
        <v>153</v>
      </c>
      <c r="DB43" s="99">
        <v>0.86</v>
      </c>
      <c r="DC43" s="106" t="s">
        <v>127</v>
      </c>
      <c r="DD43" s="100"/>
      <c r="DE43" s="99">
        <v>5</v>
      </c>
      <c r="DF43" s="106" t="s">
        <v>127</v>
      </c>
      <c r="DG43" s="106" t="s">
        <v>127</v>
      </c>
      <c r="DH43" s="99">
        <v>1.68</v>
      </c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91"/>
      <c r="EG43" s="91"/>
    </row>
    <row r="44" spans="1:137" s="90" customFormat="1" x14ac:dyDescent="0.2">
      <c r="A44" s="3">
        <v>19</v>
      </c>
      <c r="B44" s="19">
        <v>42890</v>
      </c>
      <c r="C44" s="3">
        <v>17113603</v>
      </c>
      <c r="D44" s="17" t="s">
        <v>177</v>
      </c>
      <c r="E44" s="15">
        <v>482</v>
      </c>
      <c r="F44" s="15">
        <v>17657</v>
      </c>
      <c r="G44" s="3" t="s">
        <v>127</v>
      </c>
      <c r="H44" s="86">
        <v>34.066699999999997</v>
      </c>
      <c r="I44" s="15">
        <v>69.009100000000004</v>
      </c>
      <c r="J44" s="15" t="s">
        <v>127</v>
      </c>
      <c r="K44" s="15" t="s">
        <v>127</v>
      </c>
      <c r="L44" s="15" t="s">
        <v>127</v>
      </c>
      <c r="M44" s="15">
        <v>7.3686299999999996</v>
      </c>
      <c r="N44" s="15" t="s">
        <v>127</v>
      </c>
      <c r="O44" s="15" t="s">
        <v>127</v>
      </c>
      <c r="P44" s="15" t="s">
        <v>136</v>
      </c>
      <c r="Q44" s="15" t="s">
        <v>127</v>
      </c>
      <c r="R44" s="15">
        <v>390.75400000000002</v>
      </c>
      <c r="S44" s="15"/>
      <c r="T44" s="15" t="s">
        <v>161</v>
      </c>
      <c r="U44" s="15">
        <v>459.529</v>
      </c>
      <c r="V44" s="15"/>
      <c r="W44" s="15">
        <v>38.383099999999999</v>
      </c>
      <c r="X44" s="15">
        <v>1.6769099999999999</v>
      </c>
      <c r="Y44" s="15">
        <v>22.446899999999999</v>
      </c>
      <c r="Z44" s="15">
        <v>74.024900000000002</v>
      </c>
      <c r="AA44" s="15">
        <v>91.503299999999996</v>
      </c>
      <c r="AB44" s="15" t="s">
        <v>148</v>
      </c>
      <c r="AC44" s="15">
        <v>29.694500000000001</v>
      </c>
      <c r="AD44" s="15">
        <v>195</v>
      </c>
      <c r="AE44" s="15">
        <v>62.817999999999998</v>
      </c>
      <c r="AF44" s="15"/>
      <c r="AG44" s="15"/>
      <c r="AH44" s="15"/>
      <c r="AI44" s="15"/>
      <c r="AJ44" s="15"/>
      <c r="AK44" s="3" t="s">
        <v>127</v>
      </c>
      <c r="AL44" s="3" t="s">
        <v>127</v>
      </c>
      <c r="AM44" s="3" t="s">
        <v>127</v>
      </c>
      <c r="AN44" s="3" t="s">
        <v>127</v>
      </c>
      <c r="AO44" s="3" t="s">
        <v>127</v>
      </c>
      <c r="AP44" s="3" t="s">
        <v>127</v>
      </c>
      <c r="AQ44" s="3" t="s">
        <v>127</v>
      </c>
      <c r="AR44" s="3" t="s">
        <v>127</v>
      </c>
      <c r="AS44" s="3" t="s">
        <v>127</v>
      </c>
      <c r="AT44" s="3" t="s">
        <v>127</v>
      </c>
      <c r="AU44" s="3" t="s">
        <v>127</v>
      </c>
      <c r="AV44" s="3" t="s">
        <v>127</v>
      </c>
      <c r="AW44" s="3" t="s">
        <v>127</v>
      </c>
      <c r="AX44" s="3" t="s">
        <v>127</v>
      </c>
      <c r="AY44" s="3" t="s">
        <v>127</v>
      </c>
      <c r="AZ44" s="3" t="s">
        <v>127</v>
      </c>
      <c r="BA44" s="3" t="s">
        <v>127</v>
      </c>
      <c r="BB44" s="3" t="s">
        <v>127</v>
      </c>
      <c r="BC44" s="3" t="s">
        <v>127</v>
      </c>
      <c r="BD44" s="3" t="s">
        <v>127</v>
      </c>
      <c r="BE44" s="3" t="s">
        <v>127</v>
      </c>
      <c r="BF44" s="3" t="s">
        <v>127</v>
      </c>
      <c r="BG44" s="3" t="s">
        <v>127</v>
      </c>
      <c r="BH44" s="3" t="s">
        <v>127</v>
      </c>
      <c r="BI44" s="3" t="s">
        <v>127</v>
      </c>
      <c r="BJ44" s="3" t="s">
        <v>127</v>
      </c>
      <c r="BK44" s="3" t="s">
        <v>127</v>
      </c>
      <c r="BL44" s="3" t="s">
        <v>127</v>
      </c>
      <c r="BM44" s="3" t="s">
        <v>127</v>
      </c>
      <c r="BN44" s="3" t="s">
        <v>127</v>
      </c>
      <c r="BO44" s="3" t="s">
        <v>127</v>
      </c>
      <c r="BP44" s="3" t="s">
        <v>127</v>
      </c>
      <c r="BQ44" s="3" t="s">
        <v>127</v>
      </c>
      <c r="BR44" s="3" t="s">
        <v>127</v>
      </c>
      <c r="BS44" s="3" t="s">
        <v>127</v>
      </c>
      <c r="BT44" s="3" t="s">
        <v>127</v>
      </c>
      <c r="BU44" s="3" t="s">
        <v>127</v>
      </c>
      <c r="BV44" s="3" t="s">
        <v>127</v>
      </c>
      <c r="BW44" s="3" t="s">
        <v>127</v>
      </c>
      <c r="BX44" s="3" t="s">
        <v>127</v>
      </c>
      <c r="BY44" s="3" t="s">
        <v>127</v>
      </c>
      <c r="BZ44" s="3" t="s">
        <v>127</v>
      </c>
      <c r="CA44" s="3" t="s">
        <v>127</v>
      </c>
      <c r="CB44" s="3" t="s">
        <v>127</v>
      </c>
      <c r="CC44" s="3" t="s">
        <v>127</v>
      </c>
      <c r="CD44" s="3" t="s">
        <v>127</v>
      </c>
      <c r="CE44" s="3" t="s">
        <v>127</v>
      </c>
      <c r="CF44" s="3" t="s">
        <v>127</v>
      </c>
      <c r="CG44" s="3" t="s">
        <v>127</v>
      </c>
      <c r="CH44" s="3" t="s">
        <v>127</v>
      </c>
      <c r="CI44" s="3" t="s">
        <v>127</v>
      </c>
      <c r="CJ44" s="3" t="s">
        <v>127</v>
      </c>
      <c r="CK44" s="3" t="s">
        <v>127</v>
      </c>
      <c r="CL44" s="3" t="s">
        <v>127</v>
      </c>
      <c r="CM44" s="3" t="s">
        <v>127</v>
      </c>
      <c r="CN44" s="3" t="s">
        <v>127</v>
      </c>
      <c r="CO44" s="3" t="s">
        <v>127</v>
      </c>
      <c r="CP44" s="3" t="s">
        <v>127</v>
      </c>
      <c r="CQ44" s="3" t="s">
        <v>127</v>
      </c>
      <c r="CR44" s="3" t="s">
        <v>127</v>
      </c>
      <c r="CS44" s="3" t="s">
        <v>127</v>
      </c>
      <c r="CT44" s="3"/>
      <c r="CU44" s="4" t="s">
        <v>131</v>
      </c>
      <c r="CV44" s="4">
        <v>5.6</v>
      </c>
      <c r="CW44" s="3" t="s">
        <v>131</v>
      </c>
      <c r="CX44" s="3" t="s">
        <v>156</v>
      </c>
      <c r="CY44" s="3" t="s">
        <v>156</v>
      </c>
      <c r="CZ44" s="3" t="s">
        <v>131</v>
      </c>
      <c r="DA44" s="3" t="s">
        <v>131</v>
      </c>
      <c r="DB44" s="3" t="s">
        <v>131</v>
      </c>
      <c r="DC44" s="3" t="s">
        <v>131</v>
      </c>
      <c r="DD44" s="3" t="s">
        <v>131</v>
      </c>
      <c r="DE44" s="3"/>
      <c r="DF44" s="3"/>
      <c r="DG44" s="3"/>
      <c r="DH44" s="3"/>
      <c r="DI44" s="3"/>
      <c r="DJ44" s="3" t="s">
        <v>127</v>
      </c>
      <c r="DK44" s="3">
        <v>535.29999999999995</v>
      </c>
      <c r="DL44" s="3">
        <v>369.7</v>
      </c>
      <c r="DM44" s="3" t="s">
        <v>127</v>
      </c>
      <c r="DN44" s="3" t="s">
        <v>127</v>
      </c>
      <c r="DO44" s="3" t="s">
        <v>127</v>
      </c>
      <c r="DP44" s="3" t="s">
        <v>127</v>
      </c>
      <c r="DQ44" s="3" t="s">
        <v>127</v>
      </c>
      <c r="DR44" s="3" t="s">
        <v>127</v>
      </c>
      <c r="DS44" s="3" t="s">
        <v>127</v>
      </c>
      <c r="DT44" s="3" t="s">
        <v>127</v>
      </c>
      <c r="DU44" s="3" t="s">
        <v>127</v>
      </c>
      <c r="DV44" s="3" t="s">
        <v>127</v>
      </c>
      <c r="DW44" s="3" t="s">
        <v>127</v>
      </c>
      <c r="DX44" s="3" t="s">
        <v>127</v>
      </c>
      <c r="DY44" s="3" t="s">
        <v>127</v>
      </c>
      <c r="DZ44" s="3" t="s">
        <v>127</v>
      </c>
      <c r="EA44" s="3" t="s">
        <v>127</v>
      </c>
      <c r="EB44" s="3" t="s">
        <v>127</v>
      </c>
      <c r="EC44" s="3" t="s">
        <v>127</v>
      </c>
      <c r="ED44" s="3" t="s">
        <v>127</v>
      </c>
      <c r="EE44" s="3" t="s">
        <v>127</v>
      </c>
      <c r="EF44" s="91"/>
      <c r="EG44" s="91"/>
    </row>
    <row r="45" spans="1:137" s="90" customFormat="1" x14ac:dyDescent="0.2">
      <c r="A45" s="3">
        <v>19</v>
      </c>
      <c r="B45" s="19">
        <v>43117</v>
      </c>
      <c r="C45" s="3">
        <v>17113603</v>
      </c>
      <c r="D45" s="17" t="s">
        <v>177</v>
      </c>
      <c r="E45" s="15">
        <v>824</v>
      </c>
      <c r="F45" s="15"/>
      <c r="G45" s="3" t="s">
        <v>127</v>
      </c>
      <c r="H45" s="2">
        <v>35.8932</v>
      </c>
      <c r="I45" s="2">
        <v>70.5214</v>
      </c>
      <c r="J45" s="3" t="s">
        <v>127</v>
      </c>
      <c r="K45" s="3" t="s">
        <v>127</v>
      </c>
      <c r="L45" s="3" t="s">
        <v>127</v>
      </c>
      <c r="M45" s="2">
        <v>6.4117300000000004</v>
      </c>
      <c r="N45" s="3" t="s">
        <v>127</v>
      </c>
      <c r="O45" s="3" t="s">
        <v>127</v>
      </c>
      <c r="P45" s="2" t="s">
        <v>136</v>
      </c>
      <c r="Q45" s="3" t="s">
        <v>127</v>
      </c>
      <c r="R45" s="3" t="s">
        <v>127</v>
      </c>
      <c r="S45" s="3" t="s">
        <v>127</v>
      </c>
      <c r="T45" s="2">
        <v>6.8201999999999998</v>
      </c>
      <c r="U45" s="2">
        <v>406.36599999999999</v>
      </c>
      <c r="V45" s="2"/>
      <c r="W45" s="2">
        <v>37.758600000000001</v>
      </c>
      <c r="X45" s="2">
        <v>1.6412100000000001</v>
      </c>
      <c r="Y45" s="2">
        <v>21.4239</v>
      </c>
      <c r="Z45" s="2">
        <v>71.1922</v>
      </c>
      <c r="AA45" s="2">
        <v>91.030900000000003</v>
      </c>
      <c r="AB45" s="3" t="s">
        <v>148</v>
      </c>
      <c r="AC45" s="2">
        <v>31.462</v>
      </c>
      <c r="AD45" s="2">
        <v>198</v>
      </c>
      <c r="AE45" s="2">
        <v>67.766199999999998</v>
      </c>
      <c r="AF45" s="3"/>
      <c r="AG45" s="3"/>
      <c r="AH45" s="3"/>
      <c r="AI45" s="4" t="s">
        <v>130</v>
      </c>
      <c r="AJ45" s="4"/>
      <c r="AK45" s="3" t="s">
        <v>154</v>
      </c>
      <c r="AL45" s="3"/>
      <c r="AM45" s="3"/>
      <c r="AN45" s="3"/>
      <c r="AO45" s="3"/>
      <c r="AP45" s="3"/>
      <c r="AQ45" s="3" t="s">
        <v>127</v>
      </c>
      <c r="AR45" s="3"/>
      <c r="AS45" s="3" t="s">
        <v>154</v>
      </c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 t="s">
        <v>127</v>
      </c>
      <c r="BE45" s="3" t="s">
        <v>127</v>
      </c>
      <c r="BF45" s="3"/>
      <c r="BG45" s="3"/>
      <c r="BH45" s="3"/>
      <c r="BI45" s="3"/>
      <c r="BJ45" s="3"/>
      <c r="BK45" s="3"/>
      <c r="BL45" s="3" t="s">
        <v>150</v>
      </c>
      <c r="BM45" s="3"/>
      <c r="BN45" s="3"/>
      <c r="BO45" s="3" t="s">
        <v>154</v>
      </c>
      <c r="BP45" s="3"/>
      <c r="BQ45" s="3"/>
      <c r="BR45" s="3" t="s">
        <v>154</v>
      </c>
      <c r="BS45" s="3" t="s">
        <v>154</v>
      </c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 t="s">
        <v>154</v>
      </c>
      <c r="CE45" s="3"/>
      <c r="CF45" s="3" t="s">
        <v>127</v>
      </c>
      <c r="CG45" s="3"/>
      <c r="CH45" s="3"/>
      <c r="CI45" s="3" t="s">
        <v>154</v>
      </c>
      <c r="CJ45" s="3" t="s">
        <v>154</v>
      </c>
      <c r="CK45" s="3"/>
      <c r="CL45" s="3"/>
      <c r="CM45" s="3" t="s">
        <v>154</v>
      </c>
      <c r="CN45" s="3"/>
      <c r="CO45" s="3"/>
      <c r="CP45" s="3" t="s">
        <v>154</v>
      </c>
      <c r="CQ45" s="3"/>
      <c r="CR45" s="3" t="s">
        <v>127</v>
      </c>
      <c r="CS45" s="3" t="s">
        <v>181</v>
      </c>
      <c r="CT45" s="3"/>
      <c r="CU45" s="113" t="s">
        <v>133</v>
      </c>
      <c r="CV45" s="112">
        <v>4.5</v>
      </c>
      <c r="CW45" s="118" t="s">
        <v>156</v>
      </c>
      <c r="CX45" s="112" t="s">
        <v>131</v>
      </c>
      <c r="CY45" s="112" t="s">
        <v>131</v>
      </c>
      <c r="CZ45" s="112" t="s">
        <v>131</v>
      </c>
      <c r="DA45" s="112" t="s">
        <v>131</v>
      </c>
      <c r="DB45" s="112" t="s">
        <v>131</v>
      </c>
      <c r="DC45" s="112" t="s">
        <v>131</v>
      </c>
      <c r="DD45" s="112" t="s">
        <v>131</v>
      </c>
      <c r="DE45" s="3"/>
      <c r="DF45" s="3"/>
      <c r="DG45" s="3"/>
      <c r="DH45" s="3"/>
      <c r="DI45" s="3"/>
      <c r="DJ45" s="3" t="s">
        <v>127</v>
      </c>
      <c r="DK45" s="3">
        <v>490</v>
      </c>
      <c r="DL45" s="3">
        <v>383</v>
      </c>
      <c r="DM45" s="3" t="s">
        <v>127</v>
      </c>
      <c r="DN45" s="3" t="s">
        <v>127</v>
      </c>
      <c r="DO45" s="3" t="s">
        <v>127</v>
      </c>
      <c r="DP45" s="3" t="s">
        <v>127</v>
      </c>
      <c r="DQ45" s="3" t="s">
        <v>127</v>
      </c>
      <c r="DR45" s="3" t="s">
        <v>127</v>
      </c>
      <c r="DS45" s="3" t="s">
        <v>127</v>
      </c>
      <c r="DT45" s="3" t="s">
        <v>127</v>
      </c>
      <c r="DU45" s="3" t="s">
        <v>127</v>
      </c>
      <c r="DV45" s="3" t="s">
        <v>127</v>
      </c>
      <c r="DW45" s="3" t="s">
        <v>127</v>
      </c>
      <c r="DX45" s="3" t="s">
        <v>127</v>
      </c>
      <c r="DY45" s="3" t="s">
        <v>127</v>
      </c>
      <c r="DZ45" s="3" t="s">
        <v>127</v>
      </c>
      <c r="EA45" s="3" t="s">
        <v>127</v>
      </c>
      <c r="EB45" s="3" t="s">
        <v>127</v>
      </c>
      <c r="EC45" s="3" t="s">
        <v>127</v>
      </c>
      <c r="ED45" s="3" t="s">
        <v>127</v>
      </c>
      <c r="EE45" s="3" t="s">
        <v>127</v>
      </c>
      <c r="EF45" s="91"/>
      <c r="EG45" s="91"/>
    </row>
    <row r="46" spans="1:137" s="90" customFormat="1" x14ac:dyDescent="0.2">
      <c r="A46" s="3">
        <v>19</v>
      </c>
      <c r="B46" s="19">
        <v>43507</v>
      </c>
      <c r="C46" s="3">
        <v>17113603</v>
      </c>
      <c r="D46" s="17" t="s">
        <v>177</v>
      </c>
      <c r="E46" s="3">
        <v>736</v>
      </c>
      <c r="F46" s="3">
        <v>485</v>
      </c>
      <c r="G46" s="3" t="s">
        <v>127</v>
      </c>
      <c r="H46" s="2">
        <v>34.953099999999999</v>
      </c>
      <c r="I46" s="2">
        <v>72.924999999999997</v>
      </c>
      <c r="J46" s="3" t="s">
        <v>127</v>
      </c>
      <c r="K46" s="3" t="s">
        <v>127</v>
      </c>
      <c r="L46" s="3" t="s">
        <v>127</v>
      </c>
      <c r="M46" s="2">
        <v>4.86747</v>
      </c>
      <c r="N46" s="3" t="s">
        <v>127</v>
      </c>
      <c r="O46" s="3" t="s">
        <v>127</v>
      </c>
      <c r="P46" s="2" t="s">
        <v>127</v>
      </c>
      <c r="Q46" s="3" t="s">
        <v>127</v>
      </c>
      <c r="R46" s="3" t="s">
        <v>127</v>
      </c>
      <c r="S46" s="3" t="s">
        <v>127</v>
      </c>
      <c r="T46" s="2">
        <v>11.743399999999999</v>
      </c>
      <c r="U46" s="3"/>
      <c r="V46" s="3"/>
      <c r="W46" s="2">
        <v>40.115499999999997</v>
      </c>
      <c r="X46" s="2">
        <v>1.6304700000000001</v>
      </c>
      <c r="Y46" s="2">
        <v>22.784500000000001</v>
      </c>
      <c r="Z46" s="2">
        <v>77.625500000000002</v>
      </c>
      <c r="AA46" s="2">
        <v>91.586600000000004</v>
      </c>
      <c r="AB46" s="2" t="s">
        <v>148</v>
      </c>
      <c r="AC46" s="2">
        <v>30.1114</v>
      </c>
      <c r="AD46" s="2">
        <v>205</v>
      </c>
      <c r="AE46" s="2">
        <v>68.902500000000003</v>
      </c>
      <c r="AF46" s="2"/>
      <c r="AG46" s="2"/>
      <c r="AH46" s="2"/>
      <c r="AI46" s="88" t="s">
        <v>127</v>
      </c>
      <c r="AJ46" s="88">
        <v>13.69</v>
      </c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109" t="s">
        <v>133</v>
      </c>
      <c r="CV46" s="113">
        <v>1.2</v>
      </c>
      <c r="CW46" s="109" t="s">
        <v>156</v>
      </c>
      <c r="CX46" s="109" t="s">
        <v>131</v>
      </c>
      <c r="CY46" s="109" t="s">
        <v>131</v>
      </c>
      <c r="CZ46" s="109" t="s">
        <v>131</v>
      </c>
      <c r="DA46" s="109" t="s">
        <v>131</v>
      </c>
      <c r="DB46" s="109" t="s">
        <v>131</v>
      </c>
      <c r="DC46" s="109" t="s">
        <v>131</v>
      </c>
      <c r="DD46" s="109">
        <v>2.8</v>
      </c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91"/>
      <c r="EG46" s="91"/>
    </row>
    <row r="47" spans="1:137" s="90" customFormat="1" ht="16.5" x14ac:dyDescent="0.35">
      <c r="A47" s="3">
        <v>20</v>
      </c>
      <c r="B47" s="19">
        <v>40296</v>
      </c>
      <c r="C47" s="3">
        <v>17113604</v>
      </c>
      <c r="D47" s="17" t="s">
        <v>182</v>
      </c>
      <c r="E47" s="15">
        <v>510</v>
      </c>
      <c r="F47" s="15"/>
      <c r="G47" s="3" t="s">
        <v>127</v>
      </c>
      <c r="H47" s="86">
        <v>46.498800000000003</v>
      </c>
      <c r="I47" s="15">
        <v>55.300400000000003</v>
      </c>
      <c r="J47" s="15" t="s">
        <v>127</v>
      </c>
      <c r="K47" s="15"/>
      <c r="L47" s="15"/>
      <c r="M47" s="15">
        <v>7.0114999999999998</v>
      </c>
      <c r="N47" s="15" t="s">
        <v>128</v>
      </c>
      <c r="O47" s="15"/>
      <c r="P47" s="15" t="s">
        <v>128</v>
      </c>
      <c r="Q47" s="15" t="s">
        <v>183</v>
      </c>
      <c r="R47" s="15">
        <v>0.1855</v>
      </c>
      <c r="S47" s="15"/>
      <c r="T47" s="15"/>
      <c r="U47" s="15"/>
      <c r="V47" s="15"/>
      <c r="W47" s="15">
        <v>47.823700000000002</v>
      </c>
      <c r="X47" s="15">
        <v>4.8359199999999998</v>
      </c>
      <c r="Y47" s="15">
        <v>10.883599999999999</v>
      </c>
      <c r="Z47" s="15">
        <v>39.048299999999998</v>
      </c>
      <c r="AA47" s="15">
        <v>51.8</v>
      </c>
      <c r="AB47" s="15"/>
      <c r="AC47" s="15">
        <v>27</v>
      </c>
      <c r="AD47" s="15">
        <v>164.4</v>
      </c>
      <c r="AE47" s="15">
        <v>45</v>
      </c>
      <c r="AF47" s="15"/>
      <c r="AG47" s="15"/>
      <c r="AH47" s="15"/>
      <c r="AI47" s="15"/>
      <c r="AJ47" s="15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124">
        <v>157</v>
      </c>
      <c r="CV47" s="124">
        <v>281</v>
      </c>
      <c r="CW47" s="124">
        <v>0.44</v>
      </c>
      <c r="CX47" s="124">
        <v>0.26</v>
      </c>
      <c r="CY47" s="124">
        <v>0.49</v>
      </c>
      <c r="CZ47" s="124" t="s">
        <v>328</v>
      </c>
      <c r="DA47" s="124" t="s">
        <v>328</v>
      </c>
      <c r="DB47" s="126"/>
      <c r="DC47" s="126"/>
      <c r="DD47" s="124">
        <v>1.2</v>
      </c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91"/>
      <c r="EG47" s="91"/>
    </row>
    <row r="48" spans="1:137" s="90" customFormat="1" ht="15.75" customHeight="1" x14ac:dyDescent="0.35">
      <c r="A48" s="3">
        <v>20</v>
      </c>
      <c r="B48" s="19">
        <v>40527</v>
      </c>
      <c r="C48" s="3">
        <v>17113604</v>
      </c>
      <c r="D48" s="17" t="s">
        <v>182</v>
      </c>
      <c r="E48" s="15">
        <v>5755</v>
      </c>
      <c r="F48" s="15"/>
      <c r="G48" s="3" t="s">
        <v>127</v>
      </c>
      <c r="H48" s="86">
        <v>34.375300000000003</v>
      </c>
      <c r="I48" s="15">
        <v>52.018599999999999</v>
      </c>
      <c r="J48" s="15" t="s">
        <v>127</v>
      </c>
      <c r="K48" s="15" t="s">
        <v>127</v>
      </c>
      <c r="L48" s="15"/>
      <c r="M48" s="15">
        <v>11.921200000000001</v>
      </c>
      <c r="N48" s="15" t="s">
        <v>127</v>
      </c>
      <c r="O48" s="15"/>
      <c r="P48" s="15" t="s">
        <v>127</v>
      </c>
      <c r="Q48" s="15">
        <v>1.3694</v>
      </c>
      <c r="R48" s="15">
        <v>0.1283</v>
      </c>
      <c r="S48" s="15"/>
      <c r="T48" s="15"/>
      <c r="U48" s="15" t="s">
        <v>134</v>
      </c>
      <c r="V48" s="15"/>
      <c r="W48" s="15">
        <v>44.241999999999997</v>
      </c>
      <c r="X48" s="15">
        <v>4.0510400000000004</v>
      </c>
      <c r="Y48" s="15">
        <v>11.432399999999999</v>
      </c>
      <c r="Z48" s="15">
        <v>39.290199999999999</v>
      </c>
      <c r="AA48" s="15">
        <v>52.518500000000003</v>
      </c>
      <c r="AB48" s="15"/>
      <c r="AC48" s="15">
        <v>30.789300000000001</v>
      </c>
      <c r="AD48" s="15"/>
      <c r="AE48" s="15">
        <v>43.276200000000003</v>
      </c>
      <c r="AF48" s="15"/>
      <c r="AG48" s="15"/>
      <c r="AH48" s="15"/>
      <c r="AI48" s="15"/>
      <c r="AJ48" s="15"/>
      <c r="AK48" s="3" t="s">
        <v>127</v>
      </c>
      <c r="AL48" s="3" t="s">
        <v>127</v>
      </c>
      <c r="AM48" s="3" t="s">
        <v>127</v>
      </c>
      <c r="AN48" s="3" t="s">
        <v>127</v>
      </c>
      <c r="AO48" s="3" t="s">
        <v>127</v>
      </c>
      <c r="AP48" s="3" t="s">
        <v>127</v>
      </c>
      <c r="AQ48" s="3" t="s">
        <v>127</v>
      </c>
      <c r="AR48" s="3" t="s">
        <v>127</v>
      </c>
      <c r="AS48" s="3" t="s">
        <v>127</v>
      </c>
      <c r="AT48" s="3" t="s">
        <v>127</v>
      </c>
      <c r="AU48" s="3" t="s">
        <v>127</v>
      </c>
      <c r="AV48" s="3" t="s">
        <v>127</v>
      </c>
      <c r="AW48" s="3" t="s">
        <v>127</v>
      </c>
      <c r="AX48" s="3" t="s">
        <v>127</v>
      </c>
      <c r="AY48" s="3" t="s">
        <v>127</v>
      </c>
      <c r="AZ48" s="3" t="s">
        <v>127</v>
      </c>
      <c r="BA48" s="3" t="s">
        <v>127</v>
      </c>
      <c r="BB48" s="3" t="s">
        <v>127</v>
      </c>
      <c r="BC48" s="3" t="s">
        <v>127</v>
      </c>
      <c r="BD48" s="3" t="s">
        <v>127</v>
      </c>
      <c r="BE48" s="3" t="s">
        <v>127</v>
      </c>
      <c r="BF48" s="3" t="s">
        <v>127</v>
      </c>
      <c r="BG48" s="3" t="s">
        <v>127</v>
      </c>
      <c r="BH48" s="3" t="s">
        <v>127</v>
      </c>
      <c r="BI48" s="3" t="s">
        <v>127</v>
      </c>
      <c r="BJ48" s="3" t="s">
        <v>127</v>
      </c>
      <c r="BK48" s="3" t="s">
        <v>127</v>
      </c>
      <c r="BL48" s="3" t="s">
        <v>127</v>
      </c>
      <c r="BM48" s="3" t="s">
        <v>127</v>
      </c>
      <c r="BN48" s="3" t="s">
        <v>127</v>
      </c>
      <c r="BO48" s="3" t="s">
        <v>127</v>
      </c>
      <c r="BP48" s="3" t="s">
        <v>127</v>
      </c>
      <c r="BQ48" s="3" t="s">
        <v>127</v>
      </c>
      <c r="BR48" s="3" t="s">
        <v>127</v>
      </c>
      <c r="BS48" s="3" t="s">
        <v>127</v>
      </c>
      <c r="BT48" s="3" t="s">
        <v>127</v>
      </c>
      <c r="BU48" s="3" t="s">
        <v>127</v>
      </c>
      <c r="BV48" s="3" t="s">
        <v>127</v>
      </c>
      <c r="BW48" s="3" t="s">
        <v>127</v>
      </c>
      <c r="BX48" s="3" t="s">
        <v>127</v>
      </c>
      <c r="BY48" s="3" t="s">
        <v>127</v>
      </c>
      <c r="BZ48" s="3" t="s">
        <v>127</v>
      </c>
      <c r="CA48" s="3" t="s">
        <v>127</v>
      </c>
      <c r="CB48" s="3" t="s">
        <v>127</v>
      </c>
      <c r="CC48" s="3" t="s">
        <v>127</v>
      </c>
      <c r="CD48" s="3" t="s">
        <v>127</v>
      </c>
      <c r="CE48" s="3" t="s">
        <v>127</v>
      </c>
      <c r="CF48" s="3" t="s">
        <v>127</v>
      </c>
      <c r="CG48" s="3" t="s">
        <v>127</v>
      </c>
      <c r="CH48" s="3" t="s">
        <v>127</v>
      </c>
      <c r="CI48" s="3" t="s">
        <v>154</v>
      </c>
      <c r="CJ48" s="3" t="s">
        <v>154</v>
      </c>
      <c r="CK48" s="3" t="s">
        <v>127</v>
      </c>
      <c r="CL48" s="3" t="s">
        <v>127</v>
      </c>
      <c r="CM48" s="3" t="s">
        <v>127</v>
      </c>
      <c r="CN48" s="3" t="s">
        <v>127</v>
      </c>
      <c r="CO48" s="3" t="s">
        <v>127</v>
      </c>
      <c r="CP48" s="3" t="s">
        <v>127</v>
      </c>
      <c r="CQ48" s="3" t="s">
        <v>127</v>
      </c>
      <c r="CR48" s="3" t="s">
        <v>127</v>
      </c>
      <c r="CS48" s="3" t="s">
        <v>127</v>
      </c>
      <c r="CT48" s="3"/>
      <c r="CU48" s="124" t="s">
        <v>328</v>
      </c>
      <c r="CV48" s="124">
        <v>910</v>
      </c>
      <c r="CW48" s="124" t="s">
        <v>328</v>
      </c>
      <c r="CX48" s="124" t="s">
        <v>328</v>
      </c>
      <c r="CY48" s="124" t="s">
        <v>328</v>
      </c>
      <c r="CZ48" s="124" t="s">
        <v>328</v>
      </c>
      <c r="DA48" s="124" t="s">
        <v>328</v>
      </c>
      <c r="DB48" s="126"/>
      <c r="DC48" s="126"/>
      <c r="DD48" s="124" t="s">
        <v>328</v>
      </c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91"/>
      <c r="EG48" s="91"/>
    </row>
    <row r="49" spans="1:137" s="90" customFormat="1" x14ac:dyDescent="0.2">
      <c r="A49" s="3">
        <v>20</v>
      </c>
      <c r="B49" s="19">
        <v>42892</v>
      </c>
      <c r="C49" s="3">
        <v>17113604</v>
      </c>
      <c r="D49" s="17" t="s">
        <v>182</v>
      </c>
      <c r="E49" s="15">
        <v>1805</v>
      </c>
      <c r="F49" s="15">
        <v>1604</v>
      </c>
      <c r="G49" s="3" t="s">
        <v>127</v>
      </c>
      <c r="H49" s="86">
        <v>36.228400000000001</v>
      </c>
      <c r="I49" s="15">
        <v>63.053400000000003</v>
      </c>
      <c r="J49" s="15" t="s">
        <v>127</v>
      </c>
      <c r="K49" s="15" t="s">
        <v>127</v>
      </c>
      <c r="L49" s="15" t="s">
        <v>127</v>
      </c>
      <c r="M49" s="15">
        <v>29.002199999999998</v>
      </c>
      <c r="N49" s="15" t="s">
        <v>127</v>
      </c>
      <c r="O49" s="15" t="s">
        <v>127</v>
      </c>
      <c r="P49" s="15" t="s">
        <v>136</v>
      </c>
      <c r="Q49" s="15" t="s">
        <v>127</v>
      </c>
      <c r="R49" s="15">
        <v>257.28899999999999</v>
      </c>
      <c r="S49" s="15"/>
      <c r="T49" s="15" t="s">
        <v>161</v>
      </c>
      <c r="U49" s="15">
        <v>302.83800000000002</v>
      </c>
      <c r="V49" s="15"/>
      <c r="W49" s="15">
        <v>47.8962</v>
      </c>
      <c r="X49" s="15">
        <v>3.4915600000000002</v>
      </c>
      <c r="Y49" s="15">
        <v>15.901999999999999</v>
      </c>
      <c r="Z49" s="15">
        <v>53.132399999999997</v>
      </c>
      <c r="AA49" s="15">
        <v>68.891599999999997</v>
      </c>
      <c r="AB49" s="15">
        <v>0.245</v>
      </c>
      <c r="AC49" s="15">
        <v>30.498999999999999</v>
      </c>
      <c r="AD49" s="15">
        <v>162</v>
      </c>
      <c r="AE49" s="15">
        <v>55.249600000000001</v>
      </c>
      <c r="AF49" s="15"/>
      <c r="AG49" s="15"/>
      <c r="AH49" s="15"/>
      <c r="AI49" s="4">
        <v>314</v>
      </c>
      <c r="AJ49" s="4"/>
      <c r="AK49" s="3" t="s">
        <v>127</v>
      </c>
      <c r="AL49" s="3" t="s">
        <v>127</v>
      </c>
      <c r="AM49" s="3" t="s">
        <v>127</v>
      </c>
      <c r="AN49" s="3" t="s">
        <v>127</v>
      </c>
      <c r="AO49" s="3" t="s">
        <v>127</v>
      </c>
      <c r="AP49" s="3" t="s">
        <v>127</v>
      </c>
      <c r="AQ49" s="3" t="s">
        <v>127</v>
      </c>
      <c r="AR49" s="3" t="s">
        <v>127</v>
      </c>
      <c r="AS49" s="3" t="s">
        <v>127</v>
      </c>
      <c r="AT49" s="3" t="s">
        <v>127</v>
      </c>
      <c r="AU49" s="3" t="s">
        <v>127</v>
      </c>
      <c r="AV49" s="3" t="s">
        <v>127</v>
      </c>
      <c r="AW49" s="3" t="s">
        <v>127</v>
      </c>
      <c r="AX49" s="3" t="s">
        <v>127</v>
      </c>
      <c r="AY49" s="3" t="s">
        <v>127</v>
      </c>
      <c r="AZ49" s="3" t="s">
        <v>127</v>
      </c>
      <c r="BA49" s="3" t="s">
        <v>127</v>
      </c>
      <c r="BB49" s="3" t="s">
        <v>127</v>
      </c>
      <c r="BC49" s="3" t="s">
        <v>127</v>
      </c>
      <c r="BD49" s="3" t="s">
        <v>127</v>
      </c>
      <c r="BE49" s="3" t="s">
        <v>127</v>
      </c>
      <c r="BF49" s="3" t="s">
        <v>127</v>
      </c>
      <c r="BG49" s="3" t="s">
        <v>127</v>
      </c>
      <c r="BH49" s="3" t="s">
        <v>127</v>
      </c>
      <c r="BI49" s="3" t="s">
        <v>127</v>
      </c>
      <c r="BJ49" s="3" t="s">
        <v>127</v>
      </c>
      <c r="BK49" s="3" t="s">
        <v>127</v>
      </c>
      <c r="BL49" s="3" t="s">
        <v>127</v>
      </c>
      <c r="BM49" s="3" t="s">
        <v>127</v>
      </c>
      <c r="BN49" s="3" t="s">
        <v>127</v>
      </c>
      <c r="BO49" s="3" t="s">
        <v>127</v>
      </c>
      <c r="BP49" s="3" t="s">
        <v>127</v>
      </c>
      <c r="BQ49" s="3" t="s">
        <v>127</v>
      </c>
      <c r="BR49" s="3" t="s">
        <v>127</v>
      </c>
      <c r="BS49" s="3" t="s">
        <v>127</v>
      </c>
      <c r="BT49" s="3" t="s">
        <v>127</v>
      </c>
      <c r="BU49" s="3" t="s">
        <v>127</v>
      </c>
      <c r="BV49" s="3" t="s">
        <v>127</v>
      </c>
      <c r="BW49" s="3" t="s">
        <v>127</v>
      </c>
      <c r="BX49" s="3" t="s">
        <v>127</v>
      </c>
      <c r="BY49" s="3" t="s">
        <v>127</v>
      </c>
      <c r="BZ49" s="3" t="s">
        <v>127</v>
      </c>
      <c r="CA49" s="3" t="s">
        <v>127</v>
      </c>
      <c r="CB49" s="3" t="s">
        <v>127</v>
      </c>
      <c r="CC49" s="3" t="s">
        <v>127</v>
      </c>
      <c r="CD49" s="3" t="s">
        <v>170</v>
      </c>
      <c r="CE49" s="3" t="s">
        <v>127</v>
      </c>
      <c r="CF49" s="3" t="s">
        <v>127</v>
      </c>
      <c r="CG49" s="3" t="s">
        <v>127</v>
      </c>
      <c r="CH49" s="3" t="s">
        <v>127</v>
      </c>
      <c r="CI49" s="3" t="s">
        <v>127</v>
      </c>
      <c r="CJ49" s="3" t="s">
        <v>127</v>
      </c>
      <c r="CK49" s="3" t="s">
        <v>127</v>
      </c>
      <c r="CL49" s="3" t="s">
        <v>127</v>
      </c>
      <c r="CM49" s="3" t="s">
        <v>127</v>
      </c>
      <c r="CN49" s="3" t="s">
        <v>127</v>
      </c>
      <c r="CO49" s="3" t="s">
        <v>127</v>
      </c>
      <c r="CP49" s="3" t="s">
        <v>127</v>
      </c>
      <c r="CQ49" s="3" t="s">
        <v>127</v>
      </c>
      <c r="CR49" s="3" t="s">
        <v>127</v>
      </c>
      <c r="CS49" s="3" t="s">
        <v>127</v>
      </c>
      <c r="CT49" s="3"/>
      <c r="CU49" s="4">
        <v>123.4</v>
      </c>
      <c r="CV49" s="4">
        <v>367</v>
      </c>
      <c r="CW49" s="3" t="s">
        <v>131</v>
      </c>
      <c r="CX49" s="3">
        <v>0.75</v>
      </c>
      <c r="CY49" s="3" t="s">
        <v>131</v>
      </c>
      <c r="CZ49" s="3" t="s">
        <v>131</v>
      </c>
      <c r="DA49" s="3" t="s">
        <v>131</v>
      </c>
      <c r="DB49" s="3" t="s">
        <v>131</v>
      </c>
      <c r="DC49" s="3" t="s">
        <v>131</v>
      </c>
      <c r="DD49" s="3" t="s">
        <v>131</v>
      </c>
      <c r="DE49" s="3"/>
      <c r="DF49" s="3"/>
      <c r="DG49" s="3"/>
      <c r="DH49" s="3"/>
      <c r="DI49" s="3"/>
      <c r="DJ49" s="3" t="s">
        <v>127</v>
      </c>
      <c r="DK49" s="3" t="s">
        <v>127</v>
      </c>
      <c r="DL49" s="3" t="s">
        <v>127</v>
      </c>
      <c r="DM49" s="3" t="s">
        <v>127</v>
      </c>
      <c r="DN49" s="3" t="s">
        <v>127</v>
      </c>
      <c r="DO49" s="3" t="s">
        <v>127</v>
      </c>
      <c r="DP49" s="3" t="s">
        <v>127</v>
      </c>
      <c r="DQ49" s="3" t="s">
        <v>127</v>
      </c>
      <c r="DR49" s="3" t="s">
        <v>127</v>
      </c>
      <c r="DS49" s="3" t="s">
        <v>127</v>
      </c>
      <c r="DT49" s="3" t="s">
        <v>127</v>
      </c>
      <c r="DU49" s="3" t="s">
        <v>127</v>
      </c>
      <c r="DV49" s="3" t="s">
        <v>127</v>
      </c>
      <c r="DW49" s="3" t="s">
        <v>127</v>
      </c>
      <c r="DX49" s="3" t="s">
        <v>127</v>
      </c>
      <c r="DY49" s="3" t="s">
        <v>127</v>
      </c>
      <c r="DZ49" s="3" t="s">
        <v>127</v>
      </c>
      <c r="EA49" s="3" t="s">
        <v>127</v>
      </c>
      <c r="EB49" s="3" t="s">
        <v>127</v>
      </c>
      <c r="EC49" s="3" t="s">
        <v>127</v>
      </c>
      <c r="ED49" s="3" t="s">
        <v>127</v>
      </c>
      <c r="EE49" s="3" t="s">
        <v>127</v>
      </c>
      <c r="EF49" s="91"/>
      <c r="EG49" s="91"/>
    </row>
    <row r="50" spans="1:137" s="90" customFormat="1" x14ac:dyDescent="0.2">
      <c r="A50" s="3">
        <v>20</v>
      </c>
      <c r="B50" s="19">
        <v>43137</v>
      </c>
      <c r="C50" s="3">
        <v>17113604</v>
      </c>
      <c r="D50" s="17" t="s">
        <v>182</v>
      </c>
      <c r="E50" s="2">
        <v>4961</v>
      </c>
      <c r="F50" s="3">
        <v>2994</v>
      </c>
      <c r="G50" s="3" t="s">
        <v>127</v>
      </c>
      <c r="H50" s="2">
        <v>36.327800000000003</v>
      </c>
      <c r="I50" s="2">
        <v>69.1738</v>
      </c>
      <c r="J50" s="3" t="s">
        <v>127</v>
      </c>
      <c r="K50" s="3" t="s">
        <v>127</v>
      </c>
      <c r="L50" s="3" t="s">
        <v>127</v>
      </c>
      <c r="M50" s="2">
        <v>81.871499999999997</v>
      </c>
      <c r="N50" s="3" t="s">
        <v>127</v>
      </c>
      <c r="O50" s="3" t="s">
        <v>127</v>
      </c>
      <c r="P50" s="2" t="s">
        <v>136</v>
      </c>
      <c r="Q50" s="3" t="s">
        <v>127</v>
      </c>
      <c r="R50" s="3" t="s">
        <v>127</v>
      </c>
      <c r="S50" s="3" t="s">
        <v>127</v>
      </c>
      <c r="T50" s="2">
        <v>7.9266699999999997</v>
      </c>
      <c r="U50" s="2">
        <v>275.44</v>
      </c>
      <c r="V50" s="2"/>
      <c r="W50" s="2">
        <v>49.594299999999997</v>
      </c>
      <c r="X50" s="2">
        <v>3.8859400000000002</v>
      </c>
      <c r="Y50" s="2">
        <v>15.3736</v>
      </c>
      <c r="Z50" s="2">
        <v>52.328699999999998</v>
      </c>
      <c r="AA50" s="2">
        <v>69.545000000000002</v>
      </c>
      <c r="AB50" s="3" t="s">
        <v>148</v>
      </c>
      <c r="AC50" s="2">
        <v>31.504999999999999</v>
      </c>
      <c r="AD50" s="2">
        <v>179</v>
      </c>
      <c r="AE50" s="2">
        <v>58.436500000000002</v>
      </c>
      <c r="AF50" s="3"/>
      <c r="AG50" s="3"/>
      <c r="AH50" s="3"/>
      <c r="AI50" s="88">
        <v>291</v>
      </c>
      <c r="AJ50" s="88"/>
      <c r="AK50" s="3" t="s">
        <v>154</v>
      </c>
      <c r="AL50" s="3"/>
      <c r="AM50" s="3"/>
      <c r="AN50" s="3"/>
      <c r="AO50" s="3"/>
      <c r="AP50" s="3"/>
      <c r="AQ50" s="3" t="s">
        <v>127</v>
      </c>
      <c r="AR50" s="3"/>
      <c r="AS50" s="3" t="s">
        <v>154</v>
      </c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 t="s">
        <v>127</v>
      </c>
      <c r="BE50" s="3" t="s">
        <v>127</v>
      </c>
      <c r="BF50" s="3"/>
      <c r="BG50" s="3"/>
      <c r="BH50" s="3"/>
      <c r="BI50" s="3"/>
      <c r="BJ50" s="3"/>
      <c r="BK50" s="3"/>
      <c r="BL50" s="3" t="s">
        <v>150</v>
      </c>
      <c r="BM50" s="3"/>
      <c r="BN50" s="3"/>
      <c r="BO50" s="3" t="s">
        <v>154</v>
      </c>
      <c r="BP50" s="3"/>
      <c r="BQ50" s="3"/>
      <c r="BR50" s="3" t="s">
        <v>154</v>
      </c>
      <c r="BS50" s="3" t="s">
        <v>154</v>
      </c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 t="s">
        <v>154</v>
      </c>
      <c r="CE50" s="3"/>
      <c r="CF50" s="3" t="s">
        <v>127</v>
      </c>
      <c r="CG50" s="3"/>
      <c r="CH50" s="3"/>
      <c r="CI50" s="3" t="s">
        <v>154</v>
      </c>
      <c r="CJ50" s="3" t="s">
        <v>154</v>
      </c>
      <c r="CK50" s="3"/>
      <c r="CL50" s="3"/>
      <c r="CM50" s="3" t="s">
        <v>154</v>
      </c>
      <c r="CN50" s="3"/>
      <c r="CO50" s="3"/>
      <c r="CP50" s="3" t="s">
        <v>154</v>
      </c>
      <c r="CQ50" s="3"/>
      <c r="CR50" s="3" t="s">
        <v>127</v>
      </c>
      <c r="CS50" s="3" t="s">
        <v>181</v>
      </c>
      <c r="CT50" s="3"/>
      <c r="CU50" s="4">
        <v>305.3</v>
      </c>
      <c r="CV50" s="4">
        <v>696.6</v>
      </c>
      <c r="CW50" s="3" t="s">
        <v>156</v>
      </c>
      <c r="CX50" s="3">
        <v>1.2</v>
      </c>
      <c r="CY50" s="3">
        <v>1.1000000000000001</v>
      </c>
      <c r="CZ50" s="3" t="s">
        <v>131</v>
      </c>
      <c r="DA50" s="3" t="s">
        <v>131</v>
      </c>
      <c r="DB50" s="3" t="s">
        <v>131</v>
      </c>
      <c r="DC50" s="3" t="s">
        <v>131</v>
      </c>
      <c r="DD50" s="4" t="s">
        <v>133</v>
      </c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91"/>
      <c r="EG50" s="91"/>
    </row>
    <row r="51" spans="1:137" s="90" customFormat="1" x14ac:dyDescent="0.2">
      <c r="A51" s="3">
        <v>20</v>
      </c>
      <c r="B51" s="19">
        <v>43507</v>
      </c>
      <c r="C51" s="3">
        <v>17113604</v>
      </c>
      <c r="D51" s="17" t="s">
        <v>182</v>
      </c>
      <c r="E51" s="3">
        <v>3430</v>
      </c>
      <c r="F51" s="3">
        <v>2320</v>
      </c>
      <c r="G51" s="3" t="s">
        <v>127</v>
      </c>
      <c r="H51" s="2">
        <v>40.0411</v>
      </c>
      <c r="I51" s="2">
        <v>63.592100000000002</v>
      </c>
      <c r="J51" s="3" t="s">
        <v>127</v>
      </c>
      <c r="K51" s="3" t="s">
        <v>127</v>
      </c>
      <c r="L51" s="3" t="s">
        <v>127</v>
      </c>
      <c r="M51" s="2">
        <v>29.055399999999999</v>
      </c>
      <c r="N51" s="3" t="s">
        <v>127</v>
      </c>
      <c r="O51" s="3" t="s">
        <v>127</v>
      </c>
      <c r="P51" s="2" t="s">
        <v>127</v>
      </c>
      <c r="Q51" s="3" t="s">
        <v>127</v>
      </c>
      <c r="R51" s="3" t="s">
        <v>127</v>
      </c>
      <c r="S51" s="3" t="s">
        <v>127</v>
      </c>
      <c r="T51" s="2">
        <v>8.6031999999999993</v>
      </c>
      <c r="U51" s="3"/>
      <c r="V51" s="3"/>
      <c r="W51" s="2">
        <v>53.623399999999997</v>
      </c>
      <c r="X51" s="2">
        <v>3.3753199999999999</v>
      </c>
      <c r="Y51" s="2">
        <v>15.225899999999999</v>
      </c>
      <c r="Z51" s="2">
        <v>50.156700000000001</v>
      </c>
      <c r="AA51" s="2">
        <v>67.367199999999997</v>
      </c>
      <c r="AB51" s="2" t="s">
        <v>148</v>
      </c>
      <c r="AC51" s="2">
        <v>29.034600000000001</v>
      </c>
      <c r="AD51" s="2">
        <v>173</v>
      </c>
      <c r="AE51" s="2">
        <v>50.252600000000001</v>
      </c>
      <c r="AF51" s="2"/>
      <c r="AG51" s="2"/>
      <c r="AH51" s="2"/>
      <c r="AI51" s="88">
        <v>0.20899999999999999</v>
      </c>
      <c r="AJ51" s="88">
        <v>11.09</v>
      </c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113">
        <v>60.7</v>
      </c>
      <c r="CV51" s="113">
        <v>176</v>
      </c>
      <c r="CW51" s="109" t="s">
        <v>156</v>
      </c>
      <c r="CX51" s="109">
        <v>1.1000000000000001</v>
      </c>
      <c r="CY51" s="109">
        <v>0.53</v>
      </c>
      <c r="CZ51" s="109" t="s">
        <v>131</v>
      </c>
      <c r="DA51" s="109" t="s">
        <v>131</v>
      </c>
      <c r="DB51" s="109" t="s">
        <v>131</v>
      </c>
      <c r="DC51" s="109" t="s">
        <v>131</v>
      </c>
      <c r="DD51" s="109" t="s">
        <v>131</v>
      </c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91"/>
      <c r="EG51" s="91"/>
    </row>
    <row r="52" spans="1:137" s="90" customFormat="1" ht="16.5" x14ac:dyDescent="0.35">
      <c r="A52" s="3">
        <v>21</v>
      </c>
      <c r="B52" s="19">
        <v>40281</v>
      </c>
      <c r="C52" s="3">
        <v>17113605</v>
      </c>
      <c r="D52" s="17" t="s">
        <v>184</v>
      </c>
      <c r="E52" s="15">
        <v>554</v>
      </c>
      <c r="F52" s="15"/>
      <c r="G52" s="87">
        <v>1.1036999999999999</v>
      </c>
      <c r="H52" s="86">
        <v>97.5625</v>
      </c>
      <c r="I52" s="15">
        <v>290.47269999999997</v>
      </c>
      <c r="J52" s="15" t="s">
        <v>127</v>
      </c>
      <c r="K52" s="15"/>
      <c r="L52" s="15"/>
      <c r="M52" s="15" t="s">
        <v>128</v>
      </c>
      <c r="N52" s="15">
        <v>1.2494000000000001</v>
      </c>
      <c r="O52" s="15"/>
      <c r="P52" s="15">
        <v>80.350200000000001</v>
      </c>
      <c r="Q52" s="15" t="s">
        <v>183</v>
      </c>
      <c r="R52" s="15">
        <v>4.0132000000000003</v>
      </c>
      <c r="S52" s="15"/>
      <c r="T52" s="15"/>
      <c r="U52" s="15">
        <f>0.513088*1000</f>
        <v>513.08799999999997</v>
      </c>
      <c r="V52" s="15"/>
      <c r="W52" s="15">
        <v>97.344300000000004</v>
      </c>
      <c r="X52" s="15">
        <v>6.1783200000000003</v>
      </c>
      <c r="Y52" s="15">
        <v>18.413900000000002</v>
      </c>
      <c r="Z52" s="15">
        <v>69.184899999999999</v>
      </c>
      <c r="AA52" s="15">
        <v>60.1036</v>
      </c>
      <c r="AB52" s="15">
        <v>0.1915</v>
      </c>
      <c r="AC52" s="15">
        <v>131.75749999999999</v>
      </c>
      <c r="AD52" s="15">
        <v>301</v>
      </c>
      <c r="AE52" s="15">
        <v>0.79630000000000001</v>
      </c>
      <c r="AF52" s="15"/>
      <c r="AG52" s="15"/>
      <c r="AH52" s="15"/>
      <c r="AI52" s="15"/>
      <c r="AJ52" s="15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124" t="s">
        <v>328</v>
      </c>
      <c r="CV52" s="124">
        <v>0.63</v>
      </c>
      <c r="CW52" s="124" t="s">
        <v>328</v>
      </c>
      <c r="CX52" s="124" t="s">
        <v>328</v>
      </c>
      <c r="CY52" s="124" t="s">
        <v>328</v>
      </c>
      <c r="CZ52" s="124" t="s">
        <v>328</v>
      </c>
      <c r="DA52" s="124" t="s">
        <v>328</v>
      </c>
      <c r="DB52" s="126"/>
      <c r="DC52" s="126"/>
      <c r="DD52" s="124" t="s">
        <v>328</v>
      </c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91"/>
      <c r="EG52" s="91"/>
    </row>
    <row r="53" spans="1:137" s="90" customFormat="1" ht="15.75" customHeight="1" x14ac:dyDescent="0.35">
      <c r="A53" s="3">
        <v>21</v>
      </c>
      <c r="B53" s="19">
        <v>40616</v>
      </c>
      <c r="C53" s="3">
        <v>17113605</v>
      </c>
      <c r="D53" s="17" t="s">
        <v>184</v>
      </c>
      <c r="E53" s="15">
        <v>213046.72690000001</v>
      </c>
      <c r="F53" s="15"/>
      <c r="G53" s="85">
        <v>1.5777000000000001</v>
      </c>
      <c r="H53" s="86">
        <v>49.959200000000003</v>
      </c>
      <c r="I53" s="15">
        <v>250.79759999999999</v>
      </c>
      <c r="J53" s="15" t="s">
        <v>127</v>
      </c>
      <c r="K53" s="15" t="s">
        <v>127</v>
      </c>
      <c r="L53" s="15"/>
      <c r="M53" s="15">
        <v>160.07060000000001</v>
      </c>
      <c r="N53" s="15" t="s">
        <v>127</v>
      </c>
      <c r="O53" s="15"/>
      <c r="P53" s="15">
        <v>49.291400000000003</v>
      </c>
      <c r="Q53" s="15">
        <v>1.3115000000000001</v>
      </c>
      <c r="R53" s="15" t="s">
        <v>185</v>
      </c>
      <c r="S53" s="15"/>
      <c r="T53" s="15"/>
      <c r="U53" s="15">
        <v>590.4461</v>
      </c>
      <c r="V53" s="15"/>
      <c r="W53" s="15"/>
      <c r="X53" s="15"/>
      <c r="Y53" s="15"/>
      <c r="Z53" s="15"/>
      <c r="AA53" s="15">
        <v>440</v>
      </c>
      <c r="AB53" s="15"/>
      <c r="AC53" s="15"/>
      <c r="AD53" s="15"/>
      <c r="AE53" s="15">
        <v>117</v>
      </c>
      <c r="AF53" s="15"/>
      <c r="AG53" s="15"/>
      <c r="AH53" s="15"/>
      <c r="AI53" s="15"/>
      <c r="AJ53" s="15"/>
      <c r="AK53" s="3" t="s">
        <v>127</v>
      </c>
      <c r="AL53" s="3" t="s">
        <v>127</v>
      </c>
      <c r="AM53" s="3" t="s">
        <v>127</v>
      </c>
      <c r="AN53" s="3" t="s">
        <v>127</v>
      </c>
      <c r="AO53" s="3" t="s">
        <v>127</v>
      </c>
      <c r="AP53" s="3" t="s">
        <v>127</v>
      </c>
      <c r="AQ53" s="3" t="s">
        <v>127</v>
      </c>
      <c r="AR53" s="3" t="s">
        <v>127</v>
      </c>
      <c r="AS53" s="3" t="s">
        <v>154</v>
      </c>
      <c r="AT53" s="3" t="s">
        <v>127</v>
      </c>
      <c r="AU53" s="3" t="s">
        <v>127</v>
      </c>
      <c r="AV53" s="3" t="s">
        <v>127</v>
      </c>
      <c r="AW53" s="3" t="s">
        <v>127</v>
      </c>
      <c r="AX53" s="3" t="s">
        <v>127</v>
      </c>
      <c r="AY53" s="3" t="s">
        <v>127</v>
      </c>
      <c r="AZ53" s="3" t="s">
        <v>127</v>
      </c>
      <c r="BA53" s="3" t="s">
        <v>127</v>
      </c>
      <c r="BB53" s="3" t="s">
        <v>127</v>
      </c>
      <c r="BC53" s="3" t="s">
        <v>127</v>
      </c>
      <c r="BD53" s="3" t="s">
        <v>127</v>
      </c>
      <c r="BE53" s="3" t="s">
        <v>127</v>
      </c>
      <c r="BF53" s="3" t="s">
        <v>127</v>
      </c>
      <c r="BG53" s="3" t="s">
        <v>127</v>
      </c>
      <c r="BH53" s="3" t="s">
        <v>127</v>
      </c>
      <c r="BI53" s="3" t="s">
        <v>127</v>
      </c>
      <c r="BJ53" s="3" t="s">
        <v>127</v>
      </c>
      <c r="BK53" s="3" t="s">
        <v>127</v>
      </c>
      <c r="BL53" s="3" t="s">
        <v>127</v>
      </c>
      <c r="BM53" s="3" t="s">
        <v>127</v>
      </c>
      <c r="BN53" s="3" t="s">
        <v>127</v>
      </c>
      <c r="BO53" s="3" t="s">
        <v>127</v>
      </c>
      <c r="BP53" s="3" t="s">
        <v>127</v>
      </c>
      <c r="BQ53" s="3" t="s">
        <v>127</v>
      </c>
      <c r="BR53" s="3" t="s">
        <v>127</v>
      </c>
      <c r="BS53" s="3" t="s">
        <v>127</v>
      </c>
      <c r="BT53" s="3" t="s">
        <v>127</v>
      </c>
      <c r="BU53" s="3" t="s">
        <v>127</v>
      </c>
      <c r="BV53" s="3" t="s">
        <v>127</v>
      </c>
      <c r="BW53" s="3" t="s">
        <v>127</v>
      </c>
      <c r="BX53" s="3" t="s">
        <v>127</v>
      </c>
      <c r="BY53" s="3" t="s">
        <v>127</v>
      </c>
      <c r="BZ53" s="3" t="s">
        <v>127</v>
      </c>
      <c r="CA53" s="3" t="s">
        <v>127</v>
      </c>
      <c r="CB53" s="3" t="s">
        <v>127</v>
      </c>
      <c r="CC53" s="3" t="s">
        <v>127</v>
      </c>
      <c r="CD53" s="3" t="s">
        <v>127</v>
      </c>
      <c r="CE53" s="3" t="s">
        <v>127</v>
      </c>
      <c r="CF53" s="3" t="s">
        <v>127</v>
      </c>
      <c r="CG53" s="3" t="s">
        <v>127</v>
      </c>
      <c r="CH53" s="3" t="s">
        <v>127</v>
      </c>
      <c r="CI53" s="3" t="s">
        <v>127</v>
      </c>
      <c r="CJ53" s="3" t="s">
        <v>127</v>
      </c>
      <c r="CK53" s="3" t="s">
        <v>127</v>
      </c>
      <c r="CL53" s="3" t="s">
        <v>127</v>
      </c>
      <c r="CM53" s="3" t="s">
        <v>127</v>
      </c>
      <c r="CN53" s="3" t="s">
        <v>127</v>
      </c>
      <c r="CO53" s="3" t="s">
        <v>127</v>
      </c>
      <c r="CP53" s="3" t="s">
        <v>127</v>
      </c>
      <c r="CQ53" s="3" t="s">
        <v>127</v>
      </c>
      <c r="CR53" s="3" t="s">
        <v>127</v>
      </c>
      <c r="CS53" s="3" t="s">
        <v>127</v>
      </c>
      <c r="CT53" s="3"/>
      <c r="CU53" s="124">
        <v>18</v>
      </c>
      <c r="CV53" s="124">
        <v>175</v>
      </c>
      <c r="CW53" s="124" t="s">
        <v>328</v>
      </c>
      <c r="CX53" s="124" t="s">
        <v>328</v>
      </c>
      <c r="CY53" s="124" t="s">
        <v>328</v>
      </c>
      <c r="CZ53" s="124" t="s">
        <v>328</v>
      </c>
      <c r="DA53" s="124" t="s">
        <v>328</v>
      </c>
      <c r="DB53" s="126"/>
      <c r="DC53" s="126"/>
      <c r="DD53" s="124" t="s">
        <v>328</v>
      </c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91"/>
      <c r="EG53" s="91"/>
    </row>
    <row r="54" spans="1:137" s="90" customFormat="1" ht="15.75" customHeight="1" x14ac:dyDescent="0.35">
      <c r="A54" s="3">
        <v>22</v>
      </c>
      <c r="B54" s="19">
        <v>40296</v>
      </c>
      <c r="C54" s="3">
        <v>17113606</v>
      </c>
      <c r="D54" s="17" t="s">
        <v>186</v>
      </c>
      <c r="E54" s="15">
        <v>82250</v>
      </c>
      <c r="F54" s="15"/>
      <c r="G54" s="3" t="s">
        <v>127</v>
      </c>
      <c r="H54" s="86">
        <v>37.902900000000002</v>
      </c>
      <c r="I54" s="15">
        <v>74.673900000000003</v>
      </c>
      <c r="J54" s="15" t="s">
        <v>127</v>
      </c>
      <c r="K54" s="15"/>
      <c r="L54" s="15"/>
      <c r="M54" s="15">
        <v>74.973200000000006</v>
      </c>
      <c r="N54" s="15" t="s">
        <v>128</v>
      </c>
      <c r="O54" s="15"/>
      <c r="P54" s="15" t="s">
        <v>128</v>
      </c>
      <c r="Q54" s="15" t="s">
        <v>183</v>
      </c>
      <c r="R54" s="15">
        <v>0.16139999999999999</v>
      </c>
      <c r="S54" s="15"/>
      <c r="T54" s="15"/>
      <c r="U54" s="15"/>
      <c r="V54" s="15"/>
      <c r="W54" s="15">
        <v>88.873800000000003</v>
      </c>
      <c r="X54" s="15">
        <v>2.4648500000000002</v>
      </c>
      <c r="Y54" s="15">
        <v>12.217000000000001</v>
      </c>
      <c r="Z54" s="15">
        <v>55.691000000000003</v>
      </c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124">
        <v>97</v>
      </c>
      <c r="CV54" s="124">
        <v>1031</v>
      </c>
      <c r="CW54" s="124">
        <v>0.2</v>
      </c>
      <c r="CX54" s="124">
        <v>0.24</v>
      </c>
      <c r="CY54" s="124">
        <v>0.4</v>
      </c>
      <c r="CZ54" s="124" t="s">
        <v>328</v>
      </c>
      <c r="DA54" s="124" t="s">
        <v>328</v>
      </c>
      <c r="DB54" s="126"/>
      <c r="DC54" s="126"/>
      <c r="DD54" s="124">
        <v>0.56999999999999995</v>
      </c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91"/>
      <c r="EG54" s="91"/>
    </row>
    <row r="55" spans="1:137" s="90" customFormat="1" ht="15.75" customHeight="1" x14ac:dyDescent="0.35">
      <c r="A55" s="3">
        <v>22</v>
      </c>
      <c r="B55" s="19">
        <v>40527</v>
      </c>
      <c r="C55" s="3">
        <v>17113606</v>
      </c>
      <c r="D55" s="17" t="s">
        <v>186</v>
      </c>
      <c r="E55" s="15">
        <v>48400</v>
      </c>
      <c r="F55" s="15"/>
      <c r="G55" s="3" t="s">
        <v>127</v>
      </c>
      <c r="H55" s="86">
        <v>36.210900000000002</v>
      </c>
      <c r="I55" s="15">
        <v>50.777799999999999</v>
      </c>
      <c r="J55" s="15" t="s">
        <v>127</v>
      </c>
      <c r="K55" s="15" t="s">
        <v>127</v>
      </c>
      <c r="L55" s="15"/>
      <c r="M55" s="15">
        <v>35.0946</v>
      </c>
      <c r="N55" s="15" t="s">
        <v>127</v>
      </c>
      <c r="O55" s="15"/>
      <c r="P55" s="15">
        <v>2.0706000000000002</v>
      </c>
      <c r="Q55" s="15">
        <v>1.3903000000000001</v>
      </c>
      <c r="R55" s="15" t="s">
        <v>127</v>
      </c>
      <c r="S55" s="15"/>
      <c r="T55" s="15"/>
      <c r="U55" s="15" t="s">
        <v>134</v>
      </c>
      <c r="V55" s="15"/>
      <c r="W55" s="15">
        <v>82.825000000000003</v>
      </c>
      <c r="X55" s="15">
        <v>1.5545500000000001</v>
      </c>
      <c r="Y55" s="15">
        <v>8.9053100000000001</v>
      </c>
      <c r="Z55" s="15">
        <v>41.909300000000002</v>
      </c>
      <c r="AA55" s="15">
        <v>87.203100000000006</v>
      </c>
      <c r="AB55" s="15"/>
      <c r="AC55" s="15">
        <v>28.535599999999999</v>
      </c>
      <c r="AD55" s="15"/>
      <c r="AE55" s="15">
        <v>55.1434</v>
      </c>
      <c r="AF55" s="15"/>
      <c r="AG55" s="15"/>
      <c r="AH55" s="15"/>
      <c r="AI55" s="15"/>
      <c r="AJ55" s="15"/>
      <c r="AK55" s="3" t="s">
        <v>127</v>
      </c>
      <c r="AL55" s="3" t="s">
        <v>127</v>
      </c>
      <c r="AM55" s="3" t="s">
        <v>127</v>
      </c>
      <c r="AN55" s="3" t="s">
        <v>127</v>
      </c>
      <c r="AO55" s="3" t="s">
        <v>127</v>
      </c>
      <c r="AP55" s="3" t="s">
        <v>127</v>
      </c>
      <c r="AQ55" s="3" t="s">
        <v>127</v>
      </c>
      <c r="AR55" s="3" t="s">
        <v>127</v>
      </c>
      <c r="AS55" s="3" t="s">
        <v>127</v>
      </c>
      <c r="AT55" s="3" t="s">
        <v>127</v>
      </c>
      <c r="AU55" s="3" t="s">
        <v>127</v>
      </c>
      <c r="AV55" s="3" t="s">
        <v>127</v>
      </c>
      <c r="AW55" s="3" t="s">
        <v>127</v>
      </c>
      <c r="AX55" s="3" t="s">
        <v>127</v>
      </c>
      <c r="AY55" s="3" t="s">
        <v>127</v>
      </c>
      <c r="AZ55" s="3" t="s">
        <v>127</v>
      </c>
      <c r="BA55" s="3" t="s">
        <v>127</v>
      </c>
      <c r="BB55" s="3" t="s">
        <v>127</v>
      </c>
      <c r="BC55" s="3" t="s">
        <v>127</v>
      </c>
      <c r="BD55" s="3" t="s">
        <v>127</v>
      </c>
      <c r="BE55" s="3" t="s">
        <v>127</v>
      </c>
      <c r="BF55" s="3" t="s">
        <v>127</v>
      </c>
      <c r="BG55" s="3" t="s">
        <v>127</v>
      </c>
      <c r="BH55" s="3" t="s">
        <v>127</v>
      </c>
      <c r="BI55" s="3" t="s">
        <v>127</v>
      </c>
      <c r="BJ55" s="3" t="s">
        <v>127</v>
      </c>
      <c r="BK55" s="3" t="s">
        <v>127</v>
      </c>
      <c r="BL55" s="3" t="s">
        <v>127</v>
      </c>
      <c r="BM55" s="3" t="s">
        <v>127</v>
      </c>
      <c r="BN55" s="3" t="s">
        <v>127</v>
      </c>
      <c r="BO55" s="3" t="s">
        <v>127</v>
      </c>
      <c r="BP55" s="3" t="s">
        <v>127</v>
      </c>
      <c r="BQ55" s="3" t="s">
        <v>127</v>
      </c>
      <c r="BR55" s="3" t="s">
        <v>127</v>
      </c>
      <c r="BS55" s="3" t="s">
        <v>127</v>
      </c>
      <c r="BT55" s="3" t="s">
        <v>127</v>
      </c>
      <c r="BU55" s="3" t="s">
        <v>127</v>
      </c>
      <c r="BV55" s="3" t="s">
        <v>127</v>
      </c>
      <c r="BW55" s="3" t="s">
        <v>127</v>
      </c>
      <c r="BX55" s="3" t="s">
        <v>127</v>
      </c>
      <c r="BY55" s="3" t="s">
        <v>127</v>
      </c>
      <c r="BZ55" s="3" t="s">
        <v>127</v>
      </c>
      <c r="CA55" s="3" t="s">
        <v>127</v>
      </c>
      <c r="CB55" s="3" t="s">
        <v>127</v>
      </c>
      <c r="CC55" s="3" t="s">
        <v>127</v>
      </c>
      <c r="CD55" s="3" t="s">
        <v>127</v>
      </c>
      <c r="CE55" s="3" t="s">
        <v>127</v>
      </c>
      <c r="CF55" s="3" t="s">
        <v>127</v>
      </c>
      <c r="CG55" s="3" t="s">
        <v>127</v>
      </c>
      <c r="CH55" s="3" t="s">
        <v>127</v>
      </c>
      <c r="CI55" s="3" t="s">
        <v>154</v>
      </c>
      <c r="CJ55" s="3" t="s">
        <v>154</v>
      </c>
      <c r="CK55" s="3" t="s">
        <v>127</v>
      </c>
      <c r="CL55" s="3" t="s">
        <v>127</v>
      </c>
      <c r="CM55" s="3" t="s">
        <v>127</v>
      </c>
      <c r="CN55" s="3" t="s">
        <v>127</v>
      </c>
      <c r="CO55" s="3" t="s">
        <v>127</v>
      </c>
      <c r="CP55" s="3" t="s">
        <v>127</v>
      </c>
      <c r="CQ55" s="3" t="s">
        <v>127</v>
      </c>
      <c r="CR55" s="3" t="s">
        <v>127</v>
      </c>
      <c r="CS55" s="3" t="s">
        <v>127</v>
      </c>
      <c r="CT55" s="3"/>
      <c r="CU55" s="124" t="s">
        <v>328</v>
      </c>
      <c r="CV55" s="124">
        <v>908</v>
      </c>
      <c r="CW55" s="124" t="s">
        <v>328</v>
      </c>
      <c r="CX55" s="124" t="s">
        <v>328</v>
      </c>
      <c r="CY55" s="124" t="s">
        <v>328</v>
      </c>
      <c r="CZ55" s="124" t="s">
        <v>328</v>
      </c>
      <c r="DA55" s="124" t="s">
        <v>328</v>
      </c>
      <c r="DB55" s="126"/>
      <c r="DC55" s="126"/>
      <c r="DD55" s="124" t="s">
        <v>328</v>
      </c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</row>
    <row r="56" spans="1:137" s="90" customFormat="1" ht="15.75" customHeight="1" x14ac:dyDescent="0.2">
      <c r="A56" s="3">
        <v>22</v>
      </c>
      <c r="B56" s="19">
        <v>42206</v>
      </c>
      <c r="C56" s="3">
        <v>17113606</v>
      </c>
      <c r="D56" s="17" t="s">
        <v>186</v>
      </c>
      <c r="E56" s="15">
        <v>1313</v>
      </c>
      <c r="F56" s="15">
        <v>880</v>
      </c>
      <c r="G56" s="3" t="s">
        <v>127</v>
      </c>
      <c r="H56" s="15" t="s">
        <v>155</v>
      </c>
      <c r="I56" s="15">
        <v>47.777000000000001</v>
      </c>
      <c r="J56" s="15" t="s">
        <v>127</v>
      </c>
      <c r="K56" s="15" t="s">
        <v>127</v>
      </c>
      <c r="L56" s="15" t="s">
        <v>127</v>
      </c>
      <c r="M56" s="15">
        <v>28.235399999999998</v>
      </c>
      <c r="N56" s="15" t="s">
        <v>127</v>
      </c>
      <c r="O56" s="15" t="s">
        <v>127</v>
      </c>
      <c r="P56" s="15" t="s">
        <v>127</v>
      </c>
      <c r="Q56" s="15" t="s">
        <v>127</v>
      </c>
      <c r="R56" s="15" t="s">
        <v>127</v>
      </c>
      <c r="S56" s="15" t="s">
        <v>127</v>
      </c>
      <c r="T56" s="15">
        <v>15.7286</v>
      </c>
      <c r="U56" s="15">
        <v>202.31200000000001</v>
      </c>
      <c r="V56" s="15"/>
      <c r="W56" s="15">
        <v>41.257199999999997</v>
      </c>
      <c r="X56" s="15">
        <v>3.0169100000000002</v>
      </c>
      <c r="Y56" s="15">
        <v>12.268800000000001</v>
      </c>
      <c r="Z56" s="15">
        <v>39.1402</v>
      </c>
      <c r="AA56" s="15">
        <v>55.880099999999999</v>
      </c>
      <c r="AB56" s="15">
        <v>0.2666</v>
      </c>
      <c r="AC56" s="15">
        <v>25.854500000000002</v>
      </c>
      <c r="AD56" s="15">
        <v>144</v>
      </c>
      <c r="AE56" s="15">
        <v>44.847299999999997</v>
      </c>
      <c r="AF56" s="15"/>
      <c r="AG56" s="15"/>
      <c r="AH56" s="15"/>
      <c r="AI56" s="15"/>
      <c r="AJ56" s="15"/>
      <c r="AK56" s="3" t="s">
        <v>127</v>
      </c>
      <c r="AL56" s="3" t="s">
        <v>127</v>
      </c>
      <c r="AM56" s="3" t="s">
        <v>127</v>
      </c>
      <c r="AN56" s="3" t="s">
        <v>127</v>
      </c>
      <c r="AO56" s="3" t="s">
        <v>127</v>
      </c>
      <c r="AP56" s="3" t="s">
        <v>127</v>
      </c>
      <c r="AQ56" s="3" t="s">
        <v>127</v>
      </c>
      <c r="AR56" s="3" t="s">
        <v>127</v>
      </c>
      <c r="AS56" s="3" t="s">
        <v>127</v>
      </c>
      <c r="AT56" s="3" t="s">
        <v>127</v>
      </c>
      <c r="AU56" s="3" t="s">
        <v>127</v>
      </c>
      <c r="AV56" s="3" t="s">
        <v>127</v>
      </c>
      <c r="AW56" s="3" t="s">
        <v>127</v>
      </c>
      <c r="AX56" s="3" t="s">
        <v>127</v>
      </c>
      <c r="AY56" s="3" t="s">
        <v>127</v>
      </c>
      <c r="AZ56" s="3" t="s">
        <v>127</v>
      </c>
      <c r="BA56" s="3" t="s">
        <v>127</v>
      </c>
      <c r="BB56" s="3" t="s">
        <v>127</v>
      </c>
      <c r="BC56" s="3" t="s">
        <v>127</v>
      </c>
      <c r="BD56" s="3" t="s">
        <v>127</v>
      </c>
      <c r="BE56" s="3" t="s">
        <v>127</v>
      </c>
      <c r="BF56" s="3" t="s">
        <v>127</v>
      </c>
      <c r="BG56" s="3" t="s">
        <v>127</v>
      </c>
      <c r="BH56" s="3" t="s">
        <v>127</v>
      </c>
      <c r="BI56" s="3" t="s">
        <v>127</v>
      </c>
      <c r="BJ56" s="3" t="s">
        <v>127</v>
      </c>
      <c r="BK56" s="3" t="s">
        <v>127</v>
      </c>
      <c r="BL56" s="3" t="s">
        <v>127</v>
      </c>
      <c r="BM56" s="3" t="s">
        <v>127</v>
      </c>
      <c r="BN56" s="3" t="s">
        <v>127</v>
      </c>
      <c r="BO56" s="3" t="s">
        <v>127</v>
      </c>
      <c r="BP56" s="3" t="s">
        <v>127</v>
      </c>
      <c r="BQ56" s="3" t="s">
        <v>127</v>
      </c>
      <c r="BR56" s="3" t="s">
        <v>127</v>
      </c>
      <c r="BS56" s="3" t="s">
        <v>127</v>
      </c>
      <c r="BT56" s="3" t="s">
        <v>127</v>
      </c>
      <c r="BU56" s="3" t="s">
        <v>127</v>
      </c>
      <c r="BV56" s="3" t="s">
        <v>127</v>
      </c>
      <c r="BW56" s="3" t="s">
        <v>127</v>
      </c>
      <c r="BX56" s="3" t="s">
        <v>127</v>
      </c>
      <c r="BY56" s="3" t="s">
        <v>127</v>
      </c>
      <c r="BZ56" s="3" t="s">
        <v>127</v>
      </c>
      <c r="CA56" s="3" t="s">
        <v>127</v>
      </c>
      <c r="CB56" s="3" t="s">
        <v>127</v>
      </c>
      <c r="CC56" s="3" t="s">
        <v>127</v>
      </c>
      <c r="CD56" s="3" t="s">
        <v>127</v>
      </c>
      <c r="CE56" s="3" t="s">
        <v>127</v>
      </c>
      <c r="CF56" s="3" t="s">
        <v>127</v>
      </c>
      <c r="CG56" s="3" t="s">
        <v>127</v>
      </c>
      <c r="CH56" s="3" t="s">
        <v>127</v>
      </c>
      <c r="CI56" s="3" t="s">
        <v>127</v>
      </c>
      <c r="CJ56" s="3">
        <v>1.89</v>
      </c>
      <c r="CK56" s="3" t="s">
        <v>127</v>
      </c>
      <c r="CL56" s="3" t="s">
        <v>127</v>
      </c>
      <c r="CM56" s="3" t="s">
        <v>127</v>
      </c>
      <c r="CN56" s="3" t="s">
        <v>127</v>
      </c>
      <c r="CO56" s="3" t="s">
        <v>127</v>
      </c>
      <c r="CP56" s="3" t="s">
        <v>127</v>
      </c>
      <c r="CQ56" s="3" t="s">
        <v>127</v>
      </c>
      <c r="CR56" s="3" t="s">
        <v>127</v>
      </c>
      <c r="CS56" s="3" t="s">
        <v>168</v>
      </c>
      <c r="CT56" s="3"/>
      <c r="CU56" s="4">
        <v>152.80000000000001</v>
      </c>
      <c r="CV56" s="4">
        <v>409.7</v>
      </c>
      <c r="CW56" s="4">
        <v>0.54</v>
      </c>
      <c r="CX56" s="3">
        <v>2.2000000000000002</v>
      </c>
      <c r="CY56" s="4" t="s">
        <v>156</v>
      </c>
      <c r="CZ56" s="4" t="s">
        <v>131</v>
      </c>
      <c r="DA56" s="4" t="s">
        <v>131</v>
      </c>
      <c r="DB56" s="4" t="s">
        <v>131</v>
      </c>
      <c r="DC56" s="4" t="s">
        <v>131</v>
      </c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</row>
    <row r="57" spans="1:137" s="90" customFormat="1" x14ac:dyDescent="0.2">
      <c r="A57" s="3">
        <v>22</v>
      </c>
      <c r="B57" s="19">
        <v>42892</v>
      </c>
      <c r="C57" s="3">
        <v>17113606</v>
      </c>
      <c r="D57" s="17" t="s">
        <v>186</v>
      </c>
      <c r="E57" s="15">
        <v>2760</v>
      </c>
      <c r="F57" s="15">
        <v>1566</v>
      </c>
      <c r="G57" s="3" t="s">
        <v>127</v>
      </c>
      <c r="H57" s="86">
        <v>34.3508</v>
      </c>
      <c r="I57" s="15">
        <v>48.141599999999997</v>
      </c>
      <c r="J57" s="15" t="s">
        <v>127</v>
      </c>
      <c r="K57" s="15" t="s">
        <v>127</v>
      </c>
      <c r="L57" s="15" t="s">
        <v>127</v>
      </c>
      <c r="M57" s="15">
        <v>21.889900000000001</v>
      </c>
      <c r="N57" s="15" t="s">
        <v>127</v>
      </c>
      <c r="O57" s="15" t="s">
        <v>127</v>
      </c>
      <c r="P57" s="15" t="s">
        <v>136</v>
      </c>
      <c r="Q57" s="15" t="s">
        <v>127</v>
      </c>
      <c r="R57" s="15">
        <v>210.85599999999999</v>
      </c>
      <c r="S57" s="15"/>
      <c r="T57" s="15" t="s">
        <v>161</v>
      </c>
      <c r="U57" s="15">
        <v>252.19300000000001</v>
      </c>
      <c r="V57" s="15"/>
      <c r="W57" s="15">
        <v>49.258000000000003</v>
      </c>
      <c r="X57" s="15">
        <v>2.7846199999999999</v>
      </c>
      <c r="Y57" s="15">
        <v>13.8667</v>
      </c>
      <c r="Z57" s="15">
        <v>43.070700000000002</v>
      </c>
      <c r="AA57" s="15">
        <v>58.615200000000002</v>
      </c>
      <c r="AB57" s="15" t="s">
        <v>148</v>
      </c>
      <c r="AC57" s="15">
        <v>26.055</v>
      </c>
      <c r="AD57" s="15">
        <v>144</v>
      </c>
      <c r="AE57" s="15">
        <v>44.972799999999999</v>
      </c>
      <c r="AF57" s="15"/>
      <c r="AG57" s="15"/>
      <c r="AH57" s="15"/>
      <c r="AI57" s="4">
        <v>252</v>
      </c>
      <c r="AJ57" s="4"/>
      <c r="AK57" s="3" t="s">
        <v>127</v>
      </c>
      <c r="AL57" s="3" t="s">
        <v>127</v>
      </c>
      <c r="AM57" s="3" t="s">
        <v>127</v>
      </c>
      <c r="AN57" s="3" t="s">
        <v>127</v>
      </c>
      <c r="AO57" s="3" t="s">
        <v>127</v>
      </c>
      <c r="AP57" s="3" t="s">
        <v>127</v>
      </c>
      <c r="AQ57" s="3" t="s">
        <v>127</v>
      </c>
      <c r="AR57" s="3" t="s">
        <v>127</v>
      </c>
      <c r="AS57" s="3" t="s">
        <v>127</v>
      </c>
      <c r="AT57" s="3" t="s">
        <v>127</v>
      </c>
      <c r="AU57" s="3" t="s">
        <v>127</v>
      </c>
      <c r="AV57" s="3" t="s">
        <v>127</v>
      </c>
      <c r="AW57" s="3" t="s">
        <v>127</v>
      </c>
      <c r="AX57" s="3" t="s">
        <v>127</v>
      </c>
      <c r="AY57" s="3" t="s">
        <v>127</v>
      </c>
      <c r="AZ57" s="3" t="s">
        <v>127</v>
      </c>
      <c r="BA57" s="3" t="s">
        <v>127</v>
      </c>
      <c r="BB57" s="3" t="s">
        <v>127</v>
      </c>
      <c r="BC57" s="3" t="s">
        <v>127</v>
      </c>
      <c r="BD57" s="3" t="s">
        <v>127</v>
      </c>
      <c r="BE57" s="3" t="s">
        <v>127</v>
      </c>
      <c r="BF57" s="3" t="s">
        <v>127</v>
      </c>
      <c r="BG57" s="3" t="s">
        <v>127</v>
      </c>
      <c r="BH57" s="3" t="s">
        <v>127</v>
      </c>
      <c r="BI57" s="3" t="s">
        <v>127</v>
      </c>
      <c r="BJ57" s="3" t="s">
        <v>127</v>
      </c>
      <c r="BK57" s="3" t="s">
        <v>127</v>
      </c>
      <c r="BL57" s="3" t="s">
        <v>127</v>
      </c>
      <c r="BM57" s="3" t="s">
        <v>127</v>
      </c>
      <c r="BN57" s="3" t="s">
        <v>127</v>
      </c>
      <c r="BO57" s="3" t="s">
        <v>127</v>
      </c>
      <c r="BP57" s="3" t="s">
        <v>127</v>
      </c>
      <c r="BQ57" s="3" t="s">
        <v>127</v>
      </c>
      <c r="BR57" s="3" t="s">
        <v>127</v>
      </c>
      <c r="BS57" s="3" t="s">
        <v>127</v>
      </c>
      <c r="BT57" s="3" t="s">
        <v>127</v>
      </c>
      <c r="BU57" s="3" t="s">
        <v>127</v>
      </c>
      <c r="BV57" s="3" t="s">
        <v>127</v>
      </c>
      <c r="BW57" s="3" t="s">
        <v>127</v>
      </c>
      <c r="BX57" s="3" t="s">
        <v>127</v>
      </c>
      <c r="BY57" s="3" t="s">
        <v>127</v>
      </c>
      <c r="BZ57" s="3" t="s">
        <v>127</v>
      </c>
      <c r="CA57" s="3" t="s">
        <v>127</v>
      </c>
      <c r="CB57" s="3" t="s">
        <v>127</v>
      </c>
      <c r="CC57" s="3" t="s">
        <v>127</v>
      </c>
      <c r="CD57" s="3" t="s">
        <v>170</v>
      </c>
      <c r="CE57" s="3" t="s">
        <v>127</v>
      </c>
      <c r="CF57" s="3" t="s">
        <v>127</v>
      </c>
      <c r="CG57" s="3" t="s">
        <v>127</v>
      </c>
      <c r="CH57" s="3" t="s">
        <v>127</v>
      </c>
      <c r="CI57" s="3" t="s">
        <v>127</v>
      </c>
      <c r="CJ57" s="3" t="s">
        <v>127</v>
      </c>
      <c r="CK57" s="3" t="s">
        <v>127</v>
      </c>
      <c r="CL57" s="3" t="s">
        <v>127</v>
      </c>
      <c r="CM57" s="3" t="s">
        <v>127</v>
      </c>
      <c r="CN57" s="3" t="s">
        <v>127</v>
      </c>
      <c r="CO57" s="3" t="s">
        <v>127</v>
      </c>
      <c r="CP57" s="3" t="s">
        <v>127</v>
      </c>
      <c r="CQ57" s="3" t="s">
        <v>127</v>
      </c>
      <c r="CR57" s="3" t="s">
        <v>127</v>
      </c>
      <c r="CS57" s="3" t="s">
        <v>127</v>
      </c>
      <c r="CT57" s="3"/>
      <c r="CU57" s="4">
        <v>103.3</v>
      </c>
      <c r="CV57" s="4">
        <v>380.9</v>
      </c>
      <c r="CW57" s="3" t="s">
        <v>131</v>
      </c>
      <c r="CX57" s="3" t="s">
        <v>156</v>
      </c>
      <c r="CY57" s="3" t="s">
        <v>156</v>
      </c>
      <c r="CZ57" s="3" t="s">
        <v>131</v>
      </c>
      <c r="DA57" s="3" t="s">
        <v>131</v>
      </c>
      <c r="DB57" s="3" t="s">
        <v>131</v>
      </c>
      <c r="DC57" s="3" t="s">
        <v>131</v>
      </c>
      <c r="DD57" s="3" t="s">
        <v>131</v>
      </c>
      <c r="DE57" s="3"/>
      <c r="DF57" s="3"/>
      <c r="DG57" s="3"/>
      <c r="DH57" s="3"/>
      <c r="DI57" s="3"/>
      <c r="DJ57" s="3" t="s">
        <v>127</v>
      </c>
      <c r="DK57" s="3" t="s">
        <v>127</v>
      </c>
      <c r="DL57" s="3">
        <v>346.5</v>
      </c>
      <c r="DM57" s="3" t="s">
        <v>127</v>
      </c>
      <c r="DN57" s="3" t="s">
        <v>127</v>
      </c>
      <c r="DO57" s="3" t="s">
        <v>127</v>
      </c>
      <c r="DP57" s="3" t="s">
        <v>127</v>
      </c>
      <c r="DQ57" s="3" t="s">
        <v>127</v>
      </c>
      <c r="DR57" s="3" t="s">
        <v>127</v>
      </c>
      <c r="DS57" s="3" t="s">
        <v>127</v>
      </c>
      <c r="DT57" s="3" t="s">
        <v>127</v>
      </c>
      <c r="DU57" s="3" t="s">
        <v>127</v>
      </c>
      <c r="DV57" s="3" t="s">
        <v>127</v>
      </c>
      <c r="DW57" s="3" t="s">
        <v>127</v>
      </c>
      <c r="DX57" s="3" t="s">
        <v>127</v>
      </c>
      <c r="DY57" s="3" t="s">
        <v>127</v>
      </c>
      <c r="DZ57" s="3" t="s">
        <v>127</v>
      </c>
      <c r="EA57" s="3" t="s">
        <v>127</v>
      </c>
      <c r="EB57" s="3" t="s">
        <v>127</v>
      </c>
      <c r="EC57" s="3" t="s">
        <v>127</v>
      </c>
      <c r="ED57" s="3" t="s">
        <v>127</v>
      </c>
      <c r="EE57" s="3" t="s">
        <v>127</v>
      </c>
    </row>
    <row r="58" spans="1:137" s="90" customFormat="1" x14ac:dyDescent="0.2">
      <c r="A58" s="3">
        <v>22</v>
      </c>
      <c r="B58" s="19">
        <v>43137</v>
      </c>
      <c r="C58" s="3">
        <v>17113606</v>
      </c>
      <c r="D58" s="17" t="s">
        <v>186</v>
      </c>
      <c r="E58" s="2">
        <v>1747</v>
      </c>
      <c r="F58" s="3">
        <v>911</v>
      </c>
      <c r="G58" s="3" t="s">
        <v>127</v>
      </c>
      <c r="H58" s="2">
        <v>38.139200000000002</v>
      </c>
      <c r="I58" s="2">
        <v>53.060699999999997</v>
      </c>
      <c r="J58" s="3" t="s">
        <v>127</v>
      </c>
      <c r="K58" s="3" t="s">
        <v>127</v>
      </c>
      <c r="L58" s="3" t="s">
        <v>127</v>
      </c>
      <c r="M58" s="2">
        <v>22.15</v>
      </c>
      <c r="N58" s="3" t="s">
        <v>127</v>
      </c>
      <c r="O58" s="3" t="s">
        <v>127</v>
      </c>
      <c r="P58" s="2" t="s">
        <v>136</v>
      </c>
      <c r="Q58" s="3" t="s">
        <v>127</v>
      </c>
      <c r="R58" s="3" t="s">
        <v>127</v>
      </c>
      <c r="S58" s="3" t="s">
        <v>127</v>
      </c>
      <c r="T58" s="2">
        <v>5.3296099999999997</v>
      </c>
      <c r="U58" s="2">
        <v>228.93600000000001</v>
      </c>
      <c r="V58" s="2"/>
      <c r="W58" s="2">
        <v>47.305500000000002</v>
      </c>
      <c r="X58" s="2">
        <v>2.4675600000000002</v>
      </c>
      <c r="Y58" s="2">
        <v>13.395300000000001</v>
      </c>
      <c r="Z58" s="2">
        <v>42.919499999999999</v>
      </c>
      <c r="AA58" s="2">
        <v>57.516100000000002</v>
      </c>
      <c r="AB58" s="3" t="s">
        <v>148</v>
      </c>
      <c r="AC58" s="2">
        <v>27.0246</v>
      </c>
      <c r="AD58" s="2">
        <v>160</v>
      </c>
      <c r="AE58" s="2">
        <v>44.469900000000003</v>
      </c>
      <c r="AF58" s="3"/>
      <c r="AG58" s="3"/>
      <c r="AH58" s="3"/>
      <c r="AI58" s="4">
        <v>525.69999999999993</v>
      </c>
      <c r="AJ58" s="4"/>
      <c r="AK58" s="3" t="s">
        <v>154</v>
      </c>
      <c r="AL58" s="3"/>
      <c r="AM58" s="3"/>
      <c r="AN58" s="3"/>
      <c r="AO58" s="3"/>
      <c r="AP58" s="3"/>
      <c r="AQ58" s="3" t="s">
        <v>127</v>
      </c>
      <c r="AR58" s="3"/>
      <c r="AS58" s="3" t="s">
        <v>154</v>
      </c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 t="s">
        <v>127</v>
      </c>
      <c r="BE58" s="3" t="s">
        <v>127</v>
      </c>
      <c r="BF58" s="3"/>
      <c r="BG58" s="3"/>
      <c r="BH58" s="3"/>
      <c r="BI58" s="3"/>
      <c r="BJ58" s="3"/>
      <c r="BK58" s="3"/>
      <c r="BL58" s="3" t="s">
        <v>150</v>
      </c>
      <c r="BM58" s="3"/>
      <c r="BN58" s="3"/>
      <c r="BO58" s="3" t="s">
        <v>154</v>
      </c>
      <c r="BP58" s="3"/>
      <c r="BQ58" s="3"/>
      <c r="BR58" s="3" t="s">
        <v>154</v>
      </c>
      <c r="BS58" s="3" t="s">
        <v>154</v>
      </c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 t="s">
        <v>154</v>
      </c>
      <c r="CE58" s="3"/>
      <c r="CF58" s="3" t="s">
        <v>127</v>
      </c>
      <c r="CG58" s="3"/>
      <c r="CH58" s="3"/>
      <c r="CI58" s="3" t="s">
        <v>154</v>
      </c>
      <c r="CJ58" s="3" t="s">
        <v>154</v>
      </c>
      <c r="CK58" s="3"/>
      <c r="CL58" s="3"/>
      <c r="CM58" s="3" t="s">
        <v>154</v>
      </c>
      <c r="CN58" s="3"/>
      <c r="CO58" s="3"/>
      <c r="CP58" s="3" t="s">
        <v>154</v>
      </c>
      <c r="CQ58" s="3"/>
      <c r="CR58" s="3" t="s">
        <v>127</v>
      </c>
      <c r="CS58" s="3" t="s">
        <v>181</v>
      </c>
      <c r="CT58" s="3"/>
      <c r="CU58" s="113">
        <v>400.6</v>
      </c>
      <c r="CV58" s="113">
        <v>742.1</v>
      </c>
      <c r="CW58" s="109" t="s">
        <v>156</v>
      </c>
      <c r="CX58" s="109">
        <v>1.2</v>
      </c>
      <c r="CY58" s="109">
        <v>1.1299999999999999</v>
      </c>
      <c r="CZ58" s="109" t="s">
        <v>131</v>
      </c>
      <c r="DA58" s="109" t="s">
        <v>131</v>
      </c>
      <c r="DB58" s="109" t="s">
        <v>131</v>
      </c>
      <c r="DC58" s="109" t="s">
        <v>131</v>
      </c>
      <c r="DD58" s="113" t="s">
        <v>133</v>
      </c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91"/>
    </row>
    <row r="59" spans="1:137" s="90" customFormat="1" ht="16.5" x14ac:dyDescent="0.35">
      <c r="A59" s="3">
        <v>23</v>
      </c>
      <c r="B59" s="19">
        <v>40314</v>
      </c>
      <c r="C59" s="3">
        <v>17113607</v>
      </c>
      <c r="D59" s="17" t="s">
        <v>187</v>
      </c>
      <c r="E59" s="15">
        <v>109.70959999999999</v>
      </c>
      <c r="F59" s="15"/>
      <c r="G59" s="3" t="s">
        <v>127</v>
      </c>
      <c r="H59" s="86">
        <v>36.530900000000003</v>
      </c>
      <c r="I59" s="15">
        <v>42.709299999999999</v>
      </c>
      <c r="J59" s="15" t="s">
        <v>127</v>
      </c>
      <c r="K59" s="15" t="s">
        <v>127</v>
      </c>
      <c r="L59" s="15"/>
      <c r="M59" s="15">
        <v>8.2164000000000001</v>
      </c>
      <c r="N59" s="15" t="s">
        <v>128</v>
      </c>
      <c r="O59" s="15"/>
      <c r="P59" s="15" t="s">
        <v>127</v>
      </c>
      <c r="Q59" s="15">
        <v>3.1219999999999999</v>
      </c>
      <c r="R59" s="15"/>
      <c r="S59" s="15"/>
      <c r="T59" s="15"/>
      <c r="U59" s="15"/>
      <c r="V59" s="15"/>
      <c r="W59" s="15">
        <v>37.1036</v>
      </c>
      <c r="X59" s="15">
        <v>1.7049300000000001</v>
      </c>
      <c r="Y59" s="15">
        <v>6.9611400000000003</v>
      </c>
      <c r="Z59" s="15">
        <v>42.046799999999998</v>
      </c>
      <c r="AA59" s="15">
        <v>77.8</v>
      </c>
      <c r="AB59" s="15"/>
      <c r="AC59" s="15">
        <v>20</v>
      </c>
      <c r="AD59" s="15">
        <v>88.3</v>
      </c>
      <c r="AE59" s="15">
        <v>35</v>
      </c>
      <c r="AF59" s="15" t="s">
        <v>153</v>
      </c>
      <c r="AG59" s="15"/>
      <c r="AH59" s="15"/>
      <c r="AI59" s="15"/>
      <c r="AJ59" s="15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124">
        <v>166</v>
      </c>
      <c r="CV59" s="124">
        <v>862</v>
      </c>
      <c r="CW59" s="124" t="s">
        <v>328</v>
      </c>
      <c r="CX59" s="124">
        <v>0.28999999999999998</v>
      </c>
      <c r="CY59" s="124">
        <v>0.51</v>
      </c>
      <c r="CZ59" s="124" t="s">
        <v>328</v>
      </c>
      <c r="DA59" s="124" t="s">
        <v>328</v>
      </c>
      <c r="DB59" s="126"/>
      <c r="DC59" s="126"/>
      <c r="DD59" s="124" t="s">
        <v>328</v>
      </c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</row>
    <row r="60" spans="1:137" s="90" customFormat="1" ht="16.5" x14ac:dyDescent="0.35">
      <c r="A60" s="3">
        <v>23</v>
      </c>
      <c r="B60" s="19">
        <v>40681</v>
      </c>
      <c r="C60" s="3">
        <v>17113607</v>
      </c>
      <c r="D60" s="17" t="s">
        <v>187</v>
      </c>
      <c r="E60" s="15">
        <v>1314</v>
      </c>
      <c r="F60" s="15"/>
      <c r="G60" s="3" t="s">
        <v>127</v>
      </c>
      <c r="H60" s="86">
        <v>38.998399999999997</v>
      </c>
      <c r="I60" s="15">
        <v>42.045099999999998</v>
      </c>
      <c r="J60" s="15" t="s">
        <v>127</v>
      </c>
      <c r="K60" s="15" t="s">
        <v>127</v>
      </c>
      <c r="L60" s="15"/>
      <c r="M60" s="15">
        <v>16.1831</v>
      </c>
      <c r="N60" s="15" t="s">
        <v>127</v>
      </c>
      <c r="O60" s="15" t="s">
        <v>127</v>
      </c>
      <c r="P60" s="15" t="s">
        <v>127</v>
      </c>
      <c r="Q60" s="15" t="s">
        <v>133</v>
      </c>
      <c r="R60" s="15">
        <v>0.2382</v>
      </c>
      <c r="S60" s="15"/>
      <c r="T60" s="15"/>
      <c r="U60" s="15" t="s">
        <v>134</v>
      </c>
      <c r="V60" s="15"/>
      <c r="W60" s="15"/>
      <c r="X60" s="15"/>
      <c r="Y60" s="15"/>
      <c r="Z60" s="15"/>
      <c r="AA60" s="15">
        <v>49.8</v>
      </c>
      <c r="AB60" s="15"/>
      <c r="AC60" s="15"/>
      <c r="AD60" s="15"/>
      <c r="AE60" s="15">
        <v>38.4</v>
      </c>
      <c r="AF60" s="15"/>
      <c r="AG60" s="15"/>
      <c r="AH60" s="15"/>
      <c r="AI60" s="15"/>
      <c r="AJ60" s="15"/>
      <c r="AK60" s="3" t="s">
        <v>153</v>
      </c>
      <c r="AL60" s="3" t="s">
        <v>178</v>
      </c>
      <c r="AM60" s="3" t="s">
        <v>178</v>
      </c>
      <c r="AN60" s="3" t="s">
        <v>178</v>
      </c>
      <c r="AO60" s="3" t="s">
        <v>178</v>
      </c>
      <c r="AP60" s="3" t="s">
        <v>153</v>
      </c>
      <c r="AQ60" s="3" t="s">
        <v>178</v>
      </c>
      <c r="AR60" s="3" t="s">
        <v>178</v>
      </c>
      <c r="AS60" s="3" t="s">
        <v>153</v>
      </c>
      <c r="AT60" s="3" t="s">
        <v>178</v>
      </c>
      <c r="AU60" s="3" t="s">
        <v>178</v>
      </c>
      <c r="AV60" s="3" t="s">
        <v>178</v>
      </c>
      <c r="AW60" s="3" t="s">
        <v>179</v>
      </c>
      <c r="AX60" s="3" t="s">
        <v>153</v>
      </c>
      <c r="AY60" s="3" t="s">
        <v>178</v>
      </c>
      <c r="AZ60" s="3" t="s">
        <v>178</v>
      </c>
      <c r="BA60" s="3" t="s">
        <v>178</v>
      </c>
      <c r="BB60" s="3" t="s">
        <v>178</v>
      </c>
      <c r="BC60" s="3" t="s">
        <v>153</v>
      </c>
      <c r="BD60" s="3" t="s">
        <v>178</v>
      </c>
      <c r="BE60" s="3" t="s">
        <v>153</v>
      </c>
      <c r="BF60" s="3" t="s">
        <v>178</v>
      </c>
      <c r="BG60" s="3" t="s">
        <v>178</v>
      </c>
      <c r="BH60" s="3" t="s">
        <v>178</v>
      </c>
      <c r="BI60" s="3" t="s">
        <v>178</v>
      </c>
      <c r="BJ60" s="3" t="s">
        <v>178</v>
      </c>
      <c r="BK60" s="3" t="s">
        <v>178</v>
      </c>
      <c r="BL60" s="3" t="s">
        <v>153</v>
      </c>
      <c r="BM60" s="3" t="s">
        <v>178</v>
      </c>
      <c r="BN60" s="3" t="s">
        <v>153</v>
      </c>
      <c r="BO60" s="3" t="s">
        <v>153</v>
      </c>
      <c r="BP60" s="3" t="s">
        <v>178</v>
      </c>
      <c r="BQ60" s="3" t="s">
        <v>178</v>
      </c>
      <c r="BR60" s="3" t="s">
        <v>153</v>
      </c>
      <c r="BS60" s="3" t="s">
        <v>178</v>
      </c>
      <c r="BT60" s="3" t="s">
        <v>178</v>
      </c>
      <c r="BU60" s="3" t="s">
        <v>178</v>
      </c>
      <c r="BV60" s="3" t="s">
        <v>178</v>
      </c>
      <c r="BW60" s="3" t="s">
        <v>153</v>
      </c>
      <c r="BX60" s="3" t="s">
        <v>178</v>
      </c>
      <c r="BY60" s="3" t="s">
        <v>178</v>
      </c>
      <c r="BZ60" s="3" t="s">
        <v>178</v>
      </c>
      <c r="CA60" s="3" t="s">
        <v>153</v>
      </c>
      <c r="CB60" s="3" t="s">
        <v>178</v>
      </c>
      <c r="CC60" s="3" t="s">
        <v>153</v>
      </c>
      <c r="CD60" s="3">
        <v>0.2</v>
      </c>
      <c r="CE60" s="3" t="s">
        <v>178</v>
      </c>
      <c r="CF60" s="3" t="s">
        <v>178</v>
      </c>
      <c r="CG60" s="3" t="s">
        <v>178</v>
      </c>
      <c r="CH60" s="3" t="s">
        <v>178</v>
      </c>
      <c r="CI60" s="3" t="s">
        <v>153</v>
      </c>
      <c r="CJ60" s="3" t="s">
        <v>153</v>
      </c>
      <c r="CK60" s="3" t="s">
        <v>178</v>
      </c>
      <c r="CL60" s="3" t="s">
        <v>178</v>
      </c>
      <c r="CM60" s="3" t="s">
        <v>178</v>
      </c>
      <c r="CN60" s="3" t="s">
        <v>178</v>
      </c>
      <c r="CO60" s="3" t="s">
        <v>178</v>
      </c>
      <c r="CP60" s="3" t="s">
        <v>178</v>
      </c>
      <c r="CQ60" s="3" t="s">
        <v>178</v>
      </c>
      <c r="CR60" s="3" t="s">
        <v>153</v>
      </c>
      <c r="CS60" s="3" t="s">
        <v>178</v>
      </c>
      <c r="CT60" s="3"/>
      <c r="CU60" s="124">
        <v>116</v>
      </c>
      <c r="CV60" s="124">
        <v>357</v>
      </c>
      <c r="CW60" s="124" t="s">
        <v>328</v>
      </c>
      <c r="CX60" s="124">
        <v>0.4</v>
      </c>
      <c r="CY60" s="124">
        <v>0.9</v>
      </c>
      <c r="CZ60" s="124" t="s">
        <v>328</v>
      </c>
      <c r="DA60" s="124" t="s">
        <v>328</v>
      </c>
      <c r="DB60" s="126"/>
      <c r="DC60" s="126"/>
      <c r="DD60" s="124" t="s">
        <v>328</v>
      </c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</row>
    <row r="61" spans="1:137" s="90" customFormat="1" x14ac:dyDescent="0.2">
      <c r="A61" s="3">
        <v>23</v>
      </c>
      <c r="B61" s="19">
        <v>42206</v>
      </c>
      <c r="C61" s="3">
        <v>17113607</v>
      </c>
      <c r="D61" s="17" t="s">
        <v>187</v>
      </c>
      <c r="E61" s="15">
        <v>488</v>
      </c>
      <c r="F61" s="15">
        <v>775</v>
      </c>
      <c r="G61" s="3" t="s">
        <v>127</v>
      </c>
      <c r="H61" s="15" t="s">
        <v>155</v>
      </c>
      <c r="I61" s="15">
        <v>51.437399999999997</v>
      </c>
      <c r="J61" s="15" t="s">
        <v>127</v>
      </c>
      <c r="K61" s="15" t="s">
        <v>127</v>
      </c>
      <c r="L61" s="15" t="s">
        <v>127</v>
      </c>
      <c r="M61" s="15">
        <v>14.499000000000001</v>
      </c>
      <c r="N61" s="15" t="s">
        <v>127</v>
      </c>
      <c r="O61" s="15" t="s">
        <v>127</v>
      </c>
      <c r="P61" s="15" t="s">
        <v>127</v>
      </c>
      <c r="Q61" s="15" t="s">
        <v>127</v>
      </c>
      <c r="R61" s="15" t="s">
        <v>127</v>
      </c>
      <c r="S61" s="15" t="s">
        <v>127</v>
      </c>
      <c r="T61" s="15" t="s">
        <v>140</v>
      </c>
      <c r="U61" s="15">
        <v>193.57300000000001</v>
      </c>
      <c r="V61" s="15"/>
      <c r="W61" s="15">
        <v>49.504399999999997</v>
      </c>
      <c r="X61" s="15">
        <v>2.0221100000000001</v>
      </c>
      <c r="Y61" s="15">
        <v>9.9477799999999998</v>
      </c>
      <c r="Z61" s="15">
        <v>53.783099999999997</v>
      </c>
      <c r="AA61" s="15">
        <v>68.455200000000005</v>
      </c>
      <c r="AB61" s="15">
        <v>0.31209999999999999</v>
      </c>
      <c r="AC61" s="15">
        <v>32.880499999999998</v>
      </c>
      <c r="AD61" s="15">
        <v>162</v>
      </c>
      <c r="AE61" s="15">
        <v>57.321899999999999</v>
      </c>
      <c r="AF61" s="15"/>
      <c r="AG61" s="15"/>
      <c r="AH61" s="15"/>
      <c r="AI61" s="15"/>
      <c r="AJ61" s="15"/>
      <c r="AK61" s="3" t="s">
        <v>127</v>
      </c>
      <c r="AL61" s="3" t="s">
        <v>127</v>
      </c>
      <c r="AM61" s="3" t="s">
        <v>127</v>
      </c>
      <c r="AN61" s="3" t="s">
        <v>127</v>
      </c>
      <c r="AO61" s="3" t="s">
        <v>127</v>
      </c>
      <c r="AP61" s="3" t="s">
        <v>127</v>
      </c>
      <c r="AQ61" s="3" t="s">
        <v>127</v>
      </c>
      <c r="AR61" s="3" t="s">
        <v>127</v>
      </c>
      <c r="AS61" s="3" t="s">
        <v>127</v>
      </c>
      <c r="AT61" s="3" t="s">
        <v>127</v>
      </c>
      <c r="AU61" s="3" t="s">
        <v>127</v>
      </c>
      <c r="AV61" s="3" t="s">
        <v>127</v>
      </c>
      <c r="AW61" s="3" t="s">
        <v>127</v>
      </c>
      <c r="AX61" s="3" t="s">
        <v>127</v>
      </c>
      <c r="AY61" s="3" t="s">
        <v>127</v>
      </c>
      <c r="AZ61" s="3" t="s">
        <v>127</v>
      </c>
      <c r="BA61" s="3" t="s">
        <v>127</v>
      </c>
      <c r="BB61" s="3" t="s">
        <v>127</v>
      </c>
      <c r="BC61" s="3" t="s">
        <v>127</v>
      </c>
      <c r="BD61" s="3" t="s">
        <v>127</v>
      </c>
      <c r="BE61" s="3" t="s">
        <v>127</v>
      </c>
      <c r="BF61" s="3" t="s">
        <v>127</v>
      </c>
      <c r="BG61" s="3" t="s">
        <v>127</v>
      </c>
      <c r="BH61" s="3" t="s">
        <v>127</v>
      </c>
      <c r="BI61" s="3" t="s">
        <v>127</v>
      </c>
      <c r="BJ61" s="3" t="s">
        <v>127</v>
      </c>
      <c r="BK61" s="3" t="s">
        <v>127</v>
      </c>
      <c r="BL61" s="3" t="s">
        <v>127</v>
      </c>
      <c r="BM61" s="3" t="s">
        <v>127</v>
      </c>
      <c r="BN61" s="3" t="s">
        <v>127</v>
      </c>
      <c r="BO61" s="3" t="s">
        <v>127</v>
      </c>
      <c r="BP61" s="3" t="s">
        <v>127</v>
      </c>
      <c r="BQ61" s="3" t="s">
        <v>127</v>
      </c>
      <c r="BR61" s="3" t="s">
        <v>127</v>
      </c>
      <c r="BS61" s="3" t="s">
        <v>127</v>
      </c>
      <c r="BT61" s="3" t="s">
        <v>127</v>
      </c>
      <c r="BU61" s="3" t="s">
        <v>127</v>
      </c>
      <c r="BV61" s="3" t="s">
        <v>127</v>
      </c>
      <c r="BW61" s="3" t="s">
        <v>127</v>
      </c>
      <c r="BX61" s="3" t="s">
        <v>127</v>
      </c>
      <c r="BY61" s="3" t="s">
        <v>127</v>
      </c>
      <c r="BZ61" s="3" t="s">
        <v>127</v>
      </c>
      <c r="CA61" s="3" t="s">
        <v>127</v>
      </c>
      <c r="CB61" s="3" t="s">
        <v>127</v>
      </c>
      <c r="CC61" s="3" t="s">
        <v>127</v>
      </c>
      <c r="CD61" s="3" t="s">
        <v>127</v>
      </c>
      <c r="CE61" s="3" t="s">
        <v>127</v>
      </c>
      <c r="CF61" s="3" t="s">
        <v>127</v>
      </c>
      <c r="CG61" s="3" t="s">
        <v>127</v>
      </c>
      <c r="CH61" s="3" t="s">
        <v>127</v>
      </c>
      <c r="CI61" s="3" t="s">
        <v>127</v>
      </c>
      <c r="CJ61" s="3" t="s">
        <v>127</v>
      </c>
      <c r="CK61" s="3" t="s">
        <v>127</v>
      </c>
      <c r="CL61" s="3" t="s">
        <v>127</v>
      </c>
      <c r="CM61" s="3" t="s">
        <v>127</v>
      </c>
      <c r="CN61" s="3" t="s">
        <v>127</v>
      </c>
      <c r="CO61" s="3" t="s">
        <v>127</v>
      </c>
      <c r="CP61" s="3" t="s">
        <v>127</v>
      </c>
      <c r="CQ61" s="3" t="s">
        <v>127</v>
      </c>
      <c r="CR61" s="3" t="s">
        <v>127</v>
      </c>
      <c r="CS61" s="3" t="s">
        <v>127</v>
      </c>
      <c r="CT61" s="3"/>
      <c r="CU61" s="4">
        <v>97.6</v>
      </c>
      <c r="CV61" s="4">
        <v>248.9</v>
      </c>
      <c r="CW61" s="4" t="s">
        <v>131</v>
      </c>
      <c r="CX61" s="3">
        <v>0.62</v>
      </c>
      <c r="CY61" s="4" t="s">
        <v>156</v>
      </c>
      <c r="CZ61" s="4" t="s">
        <v>131</v>
      </c>
      <c r="DA61" s="4" t="s">
        <v>131</v>
      </c>
      <c r="DB61" s="4" t="s">
        <v>131</v>
      </c>
      <c r="DC61" s="4" t="s">
        <v>131</v>
      </c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</row>
    <row r="62" spans="1:137" s="90" customFormat="1" x14ac:dyDescent="0.2">
      <c r="A62" s="3">
        <v>23</v>
      </c>
      <c r="B62" s="19">
        <v>42892</v>
      </c>
      <c r="C62" s="3">
        <v>17113607</v>
      </c>
      <c r="D62" s="17" t="s">
        <v>187</v>
      </c>
      <c r="E62" s="15">
        <v>1602</v>
      </c>
      <c r="F62" s="15">
        <v>1258</v>
      </c>
      <c r="G62" s="3" t="s">
        <v>127</v>
      </c>
      <c r="H62" s="86">
        <v>40.905000000000001</v>
      </c>
      <c r="I62" s="15">
        <v>57.823300000000003</v>
      </c>
      <c r="J62" s="15" t="s">
        <v>127</v>
      </c>
      <c r="K62" s="15" t="s">
        <v>127</v>
      </c>
      <c r="L62" s="15" t="s">
        <v>127</v>
      </c>
      <c r="M62" s="15">
        <v>55.871200000000002</v>
      </c>
      <c r="N62" s="15" t="s">
        <v>127</v>
      </c>
      <c r="O62" s="15" t="s">
        <v>127</v>
      </c>
      <c r="P62" s="15" t="s">
        <v>136</v>
      </c>
      <c r="Q62" s="15" t="s">
        <v>127</v>
      </c>
      <c r="R62" s="15">
        <v>212.858</v>
      </c>
      <c r="S62" s="15"/>
      <c r="T62" s="15" t="s">
        <v>161</v>
      </c>
      <c r="U62" s="15">
        <v>258.87200000000001</v>
      </c>
      <c r="V62" s="15"/>
      <c r="W62" s="15">
        <v>56.655299999999997</v>
      </c>
      <c r="X62" s="15">
        <v>2.5548199999999999</v>
      </c>
      <c r="Y62" s="15">
        <v>11.8033</v>
      </c>
      <c r="Z62" s="15">
        <v>58.352499999999999</v>
      </c>
      <c r="AA62" s="15">
        <v>73.748599999999996</v>
      </c>
      <c r="AB62" s="15">
        <v>0.32940000000000003</v>
      </c>
      <c r="AC62" s="15">
        <v>32.283499999999997</v>
      </c>
      <c r="AD62" s="15">
        <v>169</v>
      </c>
      <c r="AE62" s="15">
        <v>48.7102</v>
      </c>
      <c r="AF62" s="15"/>
      <c r="AG62" s="15"/>
      <c r="AH62" s="15"/>
      <c r="AI62" s="4">
        <v>370</v>
      </c>
      <c r="AJ62" s="4"/>
      <c r="AK62" s="3" t="s">
        <v>127</v>
      </c>
      <c r="AL62" s="3" t="s">
        <v>127</v>
      </c>
      <c r="AM62" s="3" t="s">
        <v>127</v>
      </c>
      <c r="AN62" s="3" t="s">
        <v>127</v>
      </c>
      <c r="AO62" s="3" t="s">
        <v>127</v>
      </c>
      <c r="AP62" s="3" t="s">
        <v>127</v>
      </c>
      <c r="AQ62" s="3" t="s">
        <v>127</v>
      </c>
      <c r="AR62" s="3" t="s">
        <v>127</v>
      </c>
      <c r="AS62" s="3" t="s">
        <v>127</v>
      </c>
      <c r="AT62" s="3" t="s">
        <v>127</v>
      </c>
      <c r="AU62" s="3" t="s">
        <v>127</v>
      </c>
      <c r="AV62" s="3" t="s">
        <v>127</v>
      </c>
      <c r="AW62" s="3" t="s">
        <v>127</v>
      </c>
      <c r="AX62" s="3" t="s">
        <v>127</v>
      </c>
      <c r="AY62" s="3" t="s">
        <v>127</v>
      </c>
      <c r="AZ62" s="3" t="s">
        <v>127</v>
      </c>
      <c r="BA62" s="3" t="s">
        <v>127</v>
      </c>
      <c r="BB62" s="3" t="s">
        <v>127</v>
      </c>
      <c r="BC62" s="3" t="s">
        <v>127</v>
      </c>
      <c r="BD62" s="3" t="s">
        <v>127</v>
      </c>
      <c r="BE62" s="3" t="s">
        <v>127</v>
      </c>
      <c r="BF62" s="3" t="s">
        <v>127</v>
      </c>
      <c r="BG62" s="3" t="s">
        <v>127</v>
      </c>
      <c r="BH62" s="3" t="s">
        <v>127</v>
      </c>
      <c r="BI62" s="3" t="s">
        <v>127</v>
      </c>
      <c r="BJ62" s="3" t="s">
        <v>127</v>
      </c>
      <c r="BK62" s="3" t="s">
        <v>127</v>
      </c>
      <c r="BL62" s="3" t="s">
        <v>127</v>
      </c>
      <c r="BM62" s="3" t="s">
        <v>127</v>
      </c>
      <c r="BN62" s="3" t="s">
        <v>127</v>
      </c>
      <c r="BO62" s="3" t="s">
        <v>127</v>
      </c>
      <c r="BP62" s="3" t="s">
        <v>127</v>
      </c>
      <c r="BQ62" s="3" t="s">
        <v>127</v>
      </c>
      <c r="BR62" s="3" t="s">
        <v>127</v>
      </c>
      <c r="BS62" s="3" t="s">
        <v>127</v>
      </c>
      <c r="BT62" s="3" t="s">
        <v>127</v>
      </c>
      <c r="BU62" s="3" t="s">
        <v>127</v>
      </c>
      <c r="BV62" s="3" t="s">
        <v>127</v>
      </c>
      <c r="BW62" s="3" t="s">
        <v>127</v>
      </c>
      <c r="BX62" s="3" t="s">
        <v>127</v>
      </c>
      <c r="BY62" s="3" t="s">
        <v>127</v>
      </c>
      <c r="BZ62" s="3" t="s">
        <v>127</v>
      </c>
      <c r="CA62" s="3" t="s">
        <v>127</v>
      </c>
      <c r="CB62" s="3" t="s">
        <v>127</v>
      </c>
      <c r="CC62" s="3" t="s">
        <v>127</v>
      </c>
      <c r="CD62" s="3" t="s">
        <v>170</v>
      </c>
      <c r="CE62" s="3" t="s">
        <v>127</v>
      </c>
      <c r="CF62" s="3" t="s">
        <v>127</v>
      </c>
      <c r="CG62" s="3" t="s">
        <v>127</v>
      </c>
      <c r="CH62" s="3" t="s">
        <v>127</v>
      </c>
      <c r="CI62" s="3" t="s">
        <v>127</v>
      </c>
      <c r="CJ62" s="3" t="s">
        <v>127</v>
      </c>
      <c r="CK62" s="3" t="s">
        <v>127</v>
      </c>
      <c r="CL62" s="3" t="s">
        <v>127</v>
      </c>
      <c r="CM62" s="3" t="s">
        <v>127</v>
      </c>
      <c r="CN62" s="3" t="s">
        <v>127</v>
      </c>
      <c r="CO62" s="3" t="s">
        <v>127</v>
      </c>
      <c r="CP62" s="3" t="s">
        <v>127</v>
      </c>
      <c r="CQ62" s="3" t="s">
        <v>127</v>
      </c>
      <c r="CR62" s="3" t="s">
        <v>127</v>
      </c>
      <c r="CS62" s="3" t="s">
        <v>127</v>
      </c>
      <c r="CT62" s="3"/>
      <c r="CU62" s="4">
        <v>80.599999999999994</v>
      </c>
      <c r="CV62" s="4">
        <v>422.4</v>
      </c>
      <c r="CW62" s="3" t="s">
        <v>131</v>
      </c>
      <c r="CX62" s="3" t="s">
        <v>156</v>
      </c>
      <c r="CY62" s="3" t="s">
        <v>156</v>
      </c>
      <c r="CZ62" s="3" t="s">
        <v>131</v>
      </c>
      <c r="DA62" s="3" t="s">
        <v>131</v>
      </c>
      <c r="DB62" s="3" t="s">
        <v>131</v>
      </c>
      <c r="DC62" s="3" t="s">
        <v>131</v>
      </c>
      <c r="DD62" s="3" t="s">
        <v>131</v>
      </c>
      <c r="DE62" s="3"/>
      <c r="DF62" s="3"/>
      <c r="DG62" s="3"/>
      <c r="DH62" s="3"/>
      <c r="DI62" s="3"/>
      <c r="DJ62" s="3" t="s">
        <v>127</v>
      </c>
      <c r="DK62" s="3" t="s">
        <v>127</v>
      </c>
      <c r="DL62" s="3">
        <v>387.8</v>
      </c>
      <c r="DM62" s="3" t="s">
        <v>127</v>
      </c>
      <c r="DN62" s="3" t="s">
        <v>127</v>
      </c>
      <c r="DO62" s="3" t="s">
        <v>127</v>
      </c>
      <c r="DP62" s="3" t="s">
        <v>127</v>
      </c>
      <c r="DQ62" s="3" t="s">
        <v>127</v>
      </c>
      <c r="DR62" s="3" t="s">
        <v>127</v>
      </c>
      <c r="DS62" s="3" t="s">
        <v>127</v>
      </c>
      <c r="DT62" s="3" t="s">
        <v>127</v>
      </c>
      <c r="DU62" s="3" t="s">
        <v>127</v>
      </c>
      <c r="DV62" s="3" t="s">
        <v>127</v>
      </c>
      <c r="DW62" s="3" t="s">
        <v>127</v>
      </c>
      <c r="DX62" s="3" t="s">
        <v>127</v>
      </c>
      <c r="DY62" s="3" t="s">
        <v>127</v>
      </c>
      <c r="DZ62" s="3" t="s">
        <v>127</v>
      </c>
      <c r="EA62" s="3" t="s">
        <v>127</v>
      </c>
      <c r="EB62" s="3" t="s">
        <v>127</v>
      </c>
      <c r="EC62" s="3" t="s">
        <v>127</v>
      </c>
      <c r="ED62" s="3" t="s">
        <v>127</v>
      </c>
      <c r="EE62" s="3" t="s">
        <v>127</v>
      </c>
    </row>
    <row r="63" spans="1:137" s="90" customFormat="1" x14ac:dyDescent="0.2">
      <c r="A63" s="3">
        <v>23</v>
      </c>
      <c r="B63" s="19">
        <v>43165</v>
      </c>
      <c r="C63" s="3">
        <v>17113607</v>
      </c>
      <c r="D63" s="17" t="s">
        <v>187</v>
      </c>
      <c r="E63" s="3">
        <v>1107</v>
      </c>
      <c r="F63" s="3">
        <v>920</v>
      </c>
      <c r="G63" s="3" t="s">
        <v>127</v>
      </c>
      <c r="H63" s="2">
        <v>42.021900000000002</v>
      </c>
      <c r="I63" s="2">
        <v>57.449300000000001</v>
      </c>
      <c r="J63" s="3" t="s">
        <v>127</v>
      </c>
      <c r="K63" s="3" t="s">
        <v>127</v>
      </c>
      <c r="L63" s="3" t="s">
        <v>127</v>
      </c>
      <c r="M63" s="2">
        <v>26.437200000000001</v>
      </c>
      <c r="N63" s="3" t="s">
        <v>127</v>
      </c>
      <c r="O63" s="3" t="s">
        <v>127</v>
      </c>
      <c r="P63" s="2" t="s">
        <v>136</v>
      </c>
      <c r="Q63" s="3" t="s">
        <v>127</v>
      </c>
      <c r="R63" s="3" t="s">
        <v>127</v>
      </c>
      <c r="S63" s="3" t="s">
        <v>127</v>
      </c>
      <c r="T63" s="2">
        <v>3.4962599999999999</v>
      </c>
      <c r="U63" s="2">
        <v>220.739</v>
      </c>
      <c r="V63" s="2"/>
      <c r="W63" s="2">
        <v>50.369599999999998</v>
      </c>
      <c r="X63" s="2">
        <v>2.3325</v>
      </c>
      <c r="Y63" s="2">
        <v>11.4979</v>
      </c>
      <c r="Z63" s="2">
        <v>57.466000000000001</v>
      </c>
      <c r="AA63" s="2">
        <v>66.781999999999996</v>
      </c>
      <c r="AB63" s="85">
        <v>0.23350000000000001</v>
      </c>
      <c r="AC63" s="2">
        <v>27.404199999999999</v>
      </c>
      <c r="AD63" s="2">
        <v>165</v>
      </c>
      <c r="AE63" s="2">
        <v>39.436799999999998</v>
      </c>
      <c r="AF63" s="3"/>
      <c r="AG63" s="3"/>
      <c r="AH63" s="3"/>
      <c r="AI63" s="4">
        <v>430.8</v>
      </c>
      <c r="AJ63" s="4"/>
      <c r="AK63" s="3"/>
      <c r="AL63" s="3"/>
      <c r="AM63" s="3"/>
      <c r="AN63" s="3"/>
      <c r="AO63" s="3"/>
      <c r="AP63" s="3"/>
      <c r="AQ63" s="3" t="s">
        <v>127</v>
      </c>
      <c r="AR63" s="3"/>
      <c r="AS63" s="3" t="s">
        <v>154</v>
      </c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 t="s">
        <v>127</v>
      </c>
      <c r="BE63" s="3" t="s">
        <v>127</v>
      </c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 t="s">
        <v>154</v>
      </c>
      <c r="CE63" s="3"/>
      <c r="CF63" s="3" t="s">
        <v>127</v>
      </c>
      <c r="CG63" s="3"/>
      <c r="CH63" s="3"/>
      <c r="CI63" s="3" t="s">
        <v>154</v>
      </c>
      <c r="CJ63" s="3"/>
      <c r="CK63" s="3"/>
      <c r="CL63" s="3"/>
      <c r="CM63" s="3"/>
      <c r="CN63" s="3"/>
      <c r="CO63" s="3"/>
      <c r="CP63" s="3"/>
      <c r="CQ63" s="3"/>
      <c r="CR63" s="3" t="s">
        <v>127</v>
      </c>
      <c r="CS63" s="3"/>
      <c r="CT63" s="3"/>
      <c r="CU63" s="4">
        <v>88</v>
      </c>
      <c r="CV63" s="4">
        <v>273</v>
      </c>
      <c r="CW63" s="3" t="s">
        <v>156</v>
      </c>
      <c r="CX63" s="3" t="s">
        <v>131</v>
      </c>
      <c r="CY63" s="3" t="s">
        <v>156</v>
      </c>
      <c r="CZ63" s="3" t="s">
        <v>131</v>
      </c>
      <c r="DA63" s="3" t="s">
        <v>131</v>
      </c>
      <c r="DB63" s="3" t="s">
        <v>131</v>
      </c>
      <c r="DC63" s="3" t="s">
        <v>131</v>
      </c>
      <c r="DD63" s="3" t="s">
        <v>131</v>
      </c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91"/>
    </row>
    <row r="64" spans="1:137" s="90" customFormat="1" ht="16.5" x14ac:dyDescent="0.35">
      <c r="A64" s="3">
        <v>24</v>
      </c>
      <c r="B64" s="19">
        <v>40325</v>
      </c>
      <c r="C64" s="3">
        <v>17113609</v>
      </c>
      <c r="D64" s="17" t="s">
        <v>188</v>
      </c>
      <c r="E64" s="15" t="s">
        <v>131</v>
      </c>
      <c r="F64" s="15"/>
      <c r="G64" s="3" t="s">
        <v>127</v>
      </c>
      <c r="H64" s="86">
        <v>36.8352</v>
      </c>
      <c r="I64" s="15">
        <v>56.9739</v>
      </c>
      <c r="J64" s="15" t="s">
        <v>127</v>
      </c>
      <c r="K64" s="15" t="s">
        <v>127</v>
      </c>
      <c r="L64" s="15"/>
      <c r="M64" s="15">
        <v>2.0125999999999999</v>
      </c>
      <c r="N64" s="15">
        <v>0.996</v>
      </c>
      <c r="O64" s="15"/>
      <c r="P64" s="15">
        <v>7.5258000000000003</v>
      </c>
      <c r="Q64" s="15">
        <v>1.7805</v>
      </c>
      <c r="R64" s="15">
        <v>3.3885000000000001</v>
      </c>
      <c r="S64" s="15"/>
      <c r="T64" s="15"/>
      <c r="U64" s="15"/>
      <c r="V64" s="15"/>
      <c r="W64" s="15">
        <v>40.690300000000001</v>
      </c>
      <c r="X64" s="15">
        <v>1.2327600000000001</v>
      </c>
      <c r="Y64" s="15">
        <v>7.7095700000000003</v>
      </c>
      <c r="Z64" s="15">
        <v>76.555199999999999</v>
      </c>
      <c r="AA64" s="15">
        <v>68.2</v>
      </c>
      <c r="AB64" s="15"/>
      <c r="AC64" s="15">
        <v>14</v>
      </c>
      <c r="AD64" s="15">
        <v>231.3</v>
      </c>
      <c r="AE64" s="15">
        <v>61</v>
      </c>
      <c r="AF64" s="15"/>
      <c r="AG64" s="15"/>
      <c r="AH64" s="15"/>
      <c r="AI64" s="15"/>
      <c r="AJ64" s="15"/>
      <c r="AK64" s="3" t="s">
        <v>127</v>
      </c>
      <c r="AL64" s="3" t="s">
        <v>127</v>
      </c>
      <c r="AM64" s="3" t="s">
        <v>127</v>
      </c>
      <c r="AN64" s="3" t="s">
        <v>127</v>
      </c>
      <c r="AO64" s="3" t="s">
        <v>127</v>
      </c>
      <c r="AP64" s="3" t="s">
        <v>127</v>
      </c>
      <c r="AQ64" s="3" t="s">
        <v>127</v>
      </c>
      <c r="AR64" s="3" t="s">
        <v>127</v>
      </c>
      <c r="AS64" s="3" t="s">
        <v>127</v>
      </c>
      <c r="AT64" s="3" t="s">
        <v>127</v>
      </c>
      <c r="AU64" s="3" t="s">
        <v>127</v>
      </c>
      <c r="AV64" s="3" t="s">
        <v>127</v>
      </c>
      <c r="AW64" s="3" t="s">
        <v>127</v>
      </c>
      <c r="AX64" s="3" t="s">
        <v>127</v>
      </c>
      <c r="AY64" s="3" t="s">
        <v>127</v>
      </c>
      <c r="AZ64" s="3" t="s">
        <v>127</v>
      </c>
      <c r="BA64" s="3" t="s">
        <v>127</v>
      </c>
      <c r="BB64" s="3" t="s">
        <v>127</v>
      </c>
      <c r="BC64" s="3" t="s">
        <v>127</v>
      </c>
      <c r="BD64" s="3" t="s">
        <v>127</v>
      </c>
      <c r="BE64" s="3" t="s">
        <v>127</v>
      </c>
      <c r="BF64" s="3" t="s">
        <v>127</v>
      </c>
      <c r="BG64" s="3" t="s">
        <v>127</v>
      </c>
      <c r="BH64" s="3" t="s">
        <v>127</v>
      </c>
      <c r="BI64" s="3" t="s">
        <v>127</v>
      </c>
      <c r="BJ64" s="3" t="s">
        <v>127</v>
      </c>
      <c r="BK64" s="3" t="s">
        <v>127</v>
      </c>
      <c r="BL64" s="3" t="s">
        <v>127</v>
      </c>
      <c r="BM64" s="3" t="s">
        <v>127</v>
      </c>
      <c r="BN64" s="3" t="s">
        <v>127</v>
      </c>
      <c r="BO64" s="3" t="s">
        <v>127</v>
      </c>
      <c r="BP64" s="3" t="s">
        <v>127</v>
      </c>
      <c r="BQ64" s="3" t="s">
        <v>127</v>
      </c>
      <c r="BR64" s="3" t="s">
        <v>127</v>
      </c>
      <c r="BS64" s="3" t="s">
        <v>127</v>
      </c>
      <c r="BT64" s="3" t="s">
        <v>127</v>
      </c>
      <c r="BU64" s="3" t="s">
        <v>127</v>
      </c>
      <c r="BV64" s="3" t="s">
        <v>127</v>
      </c>
      <c r="BW64" s="3" t="s">
        <v>127</v>
      </c>
      <c r="BX64" s="3" t="s">
        <v>127</v>
      </c>
      <c r="BY64" s="3" t="s">
        <v>127</v>
      </c>
      <c r="BZ64" s="3" t="s">
        <v>127</v>
      </c>
      <c r="CA64" s="3" t="s">
        <v>127</v>
      </c>
      <c r="CB64" s="3" t="s">
        <v>127</v>
      </c>
      <c r="CC64" s="3" t="s">
        <v>127</v>
      </c>
      <c r="CD64" s="3" t="s">
        <v>133</v>
      </c>
      <c r="CE64" s="3" t="s">
        <v>127</v>
      </c>
      <c r="CF64" s="3" t="s">
        <v>127</v>
      </c>
      <c r="CG64" s="3" t="s">
        <v>127</v>
      </c>
      <c r="CH64" s="3" t="s">
        <v>127</v>
      </c>
      <c r="CI64" s="3" t="s">
        <v>127</v>
      </c>
      <c r="CJ64" s="3" t="s">
        <v>127</v>
      </c>
      <c r="CK64" s="3" t="s">
        <v>127</v>
      </c>
      <c r="CL64" s="3" t="s">
        <v>127</v>
      </c>
      <c r="CM64" s="3" t="s">
        <v>127</v>
      </c>
      <c r="CN64" s="3" t="s">
        <v>127</v>
      </c>
      <c r="CO64" s="3" t="s">
        <v>127</v>
      </c>
      <c r="CP64" s="3" t="s">
        <v>127</v>
      </c>
      <c r="CQ64" s="3" t="s">
        <v>127</v>
      </c>
      <c r="CR64" s="3" t="s">
        <v>127</v>
      </c>
      <c r="CS64" s="3" t="s">
        <v>127</v>
      </c>
      <c r="CT64" s="3"/>
      <c r="CU64" s="124" t="s">
        <v>328</v>
      </c>
      <c r="CV64" s="124" t="s">
        <v>328</v>
      </c>
      <c r="CW64" s="124" t="s">
        <v>328</v>
      </c>
      <c r="CX64" s="124" t="s">
        <v>328</v>
      </c>
      <c r="CY64" s="124" t="s">
        <v>328</v>
      </c>
      <c r="CZ64" s="124" t="s">
        <v>328</v>
      </c>
      <c r="DA64" s="124" t="s">
        <v>328</v>
      </c>
      <c r="DB64" s="126"/>
      <c r="DC64" s="126"/>
      <c r="DD64" s="124" t="s">
        <v>328</v>
      </c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</row>
    <row r="65" spans="1:135" s="90" customFormat="1" ht="16.5" x14ac:dyDescent="0.35">
      <c r="A65" s="3">
        <v>24</v>
      </c>
      <c r="B65" s="19">
        <v>40689</v>
      </c>
      <c r="C65" s="3">
        <v>17113609</v>
      </c>
      <c r="D65" s="17" t="s">
        <v>188</v>
      </c>
      <c r="E65" s="15">
        <v>9.4</v>
      </c>
      <c r="F65" s="15"/>
      <c r="G65" s="3" t="s">
        <v>127</v>
      </c>
      <c r="H65" s="86">
        <v>39.827500000000001</v>
      </c>
      <c r="I65" s="15">
        <v>55.8947</v>
      </c>
      <c r="J65" s="15">
        <v>0.1234</v>
      </c>
      <c r="K65" s="15" t="s">
        <v>127</v>
      </c>
      <c r="L65" s="15"/>
      <c r="M65" s="15">
        <v>3.3759999999999999</v>
      </c>
      <c r="N65" s="15" t="s">
        <v>127</v>
      </c>
      <c r="O65" s="15" t="s">
        <v>127</v>
      </c>
      <c r="P65" s="15">
        <v>1.0456000000000001</v>
      </c>
      <c r="Q65" s="15">
        <v>1.0702</v>
      </c>
      <c r="R65" s="15">
        <v>0.25230000000000002</v>
      </c>
      <c r="S65" s="15"/>
      <c r="T65" s="15"/>
      <c r="U65" s="15" t="s">
        <v>134</v>
      </c>
      <c r="V65" s="15"/>
      <c r="W65" s="15"/>
      <c r="X65" s="15"/>
      <c r="Y65" s="15"/>
      <c r="Z65" s="15"/>
      <c r="AA65" s="15">
        <v>80.2</v>
      </c>
      <c r="AB65" s="15"/>
      <c r="AC65" s="15"/>
      <c r="AD65" s="15"/>
      <c r="AE65" s="15">
        <v>57.6</v>
      </c>
      <c r="AF65" s="15"/>
      <c r="AG65" s="15"/>
      <c r="AH65" s="15"/>
      <c r="AI65" s="15"/>
      <c r="AJ65" s="15"/>
      <c r="AK65" s="3" t="s">
        <v>153</v>
      </c>
      <c r="AL65" s="3" t="s">
        <v>178</v>
      </c>
      <c r="AM65" s="3" t="s">
        <v>178</v>
      </c>
      <c r="AN65" s="3" t="s">
        <v>178</v>
      </c>
      <c r="AO65" s="3" t="s">
        <v>178</v>
      </c>
      <c r="AP65" s="3" t="s">
        <v>153</v>
      </c>
      <c r="AQ65" s="3" t="s">
        <v>178</v>
      </c>
      <c r="AR65" s="3" t="s">
        <v>178</v>
      </c>
      <c r="AS65" s="3" t="s">
        <v>153</v>
      </c>
      <c r="AT65" s="3" t="s">
        <v>178</v>
      </c>
      <c r="AU65" s="3" t="s">
        <v>178</v>
      </c>
      <c r="AV65" s="3" t="s">
        <v>178</v>
      </c>
      <c r="AW65" s="3" t="s">
        <v>179</v>
      </c>
      <c r="AX65" s="3" t="s">
        <v>153</v>
      </c>
      <c r="AY65" s="3" t="s">
        <v>178</v>
      </c>
      <c r="AZ65" s="3" t="s">
        <v>178</v>
      </c>
      <c r="BA65" s="3" t="s">
        <v>178</v>
      </c>
      <c r="BB65" s="3" t="s">
        <v>178</v>
      </c>
      <c r="BC65" s="3" t="s">
        <v>153</v>
      </c>
      <c r="BD65" s="3" t="s">
        <v>178</v>
      </c>
      <c r="BE65" s="3" t="s">
        <v>153</v>
      </c>
      <c r="BF65" s="3" t="s">
        <v>178</v>
      </c>
      <c r="BG65" s="3" t="s">
        <v>178</v>
      </c>
      <c r="BH65" s="3" t="s">
        <v>178</v>
      </c>
      <c r="BI65" s="3" t="s">
        <v>178</v>
      </c>
      <c r="BJ65" s="3" t="s">
        <v>178</v>
      </c>
      <c r="BK65" s="3" t="s">
        <v>178</v>
      </c>
      <c r="BL65" s="3" t="s">
        <v>153</v>
      </c>
      <c r="BM65" s="3" t="s">
        <v>178</v>
      </c>
      <c r="BN65" s="3" t="s">
        <v>153</v>
      </c>
      <c r="BO65" s="3" t="s">
        <v>153</v>
      </c>
      <c r="BP65" s="3" t="s">
        <v>178</v>
      </c>
      <c r="BQ65" s="3" t="s">
        <v>178</v>
      </c>
      <c r="BR65" s="3" t="s">
        <v>153</v>
      </c>
      <c r="BS65" s="3" t="s">
        <v>178</v>
      </c>
      <c r="BT65" s="3" t="s">
        <v>178</v>
      </c>
      <c r="BU65" s="3" t="s">
        <v>178</v>
      </c>
      <c r="BV65" s="3" t="s">
        <v>178</v>
      </c>
      <c r="BW65" s="3" t="s">
        <v>153</v>
      </c>
      <c r="BX65" s="3" t="s">
        <v>178</v>
      </c>
      <c r="BY65" s="3" t="s">
        <v>178</v>
      </c>
      <c r="BZ65" s="3" t="s">
        <v>178</v>
      </c>
      <c r="CA65" s="3" t="s">
        <v>153</v>
      </c>
      <c r="CB65" s="3" t="s">
        <v>178</v>
      </c>
      <c r="CC65" s="3" t="s">
        <v>153</v>
      </c>
      <c r="CD65" s="3" t="s">
        <v>153</v>
      </c>
      <c r="CE65" s="3" t="s">
        <v>178</v>
      </c>
      <c r="CF65" s="3" t="s">
        <v>178</v>
      </c>
      <c r="CG65" s="3" t="s">
        <v>178</v>
      </c>
      <c r="CH65" s="3" t="s">
        <v>178</v>
      </c>
      <c r="CI65" s="3" t="s">
        <v>153</v>
      </c>
      <c r="CJ65" s="3" t="s">
        <v>153</v>
      </c>
      <c r="CK65" s="3" t="s">
        <v>178</v>
      </c>
      <c r="CL65" s="3" t="s">
        <v>178</v>
      </c>
      <c r="CM65" s="3" t="s">
        <v>178</v>
      </c>
      <c r="CN65" s="3" t="s">
        <v>178</v>
      </c>
      <c r="CO65" s="3" t="s">
        <v>178</v>
      </c>
      <c r="CP65" s="3" t="s">
        <v>178</v>
      </c>
      <c r="CQ65" s="3" t="s">
        <v>178</v>
      </c>
      <c r="CR65" s="3" t="s">
        <v>153</v>
      </c>
      <c r="CS65" s="3" t="s">
        <v>178</v>
      </c>
      <c r="CT65" s="3"/>
      <c r="CU65" s="124" t="s">
        <v>328</v>
      </c>
      <c r="CV65" s="124" t="s">
        <v>328</v>
      </c>
      <c r="CW65" s="124" t="s">
        <v>328</v>
      </c>
      <c r="CX65" s="124" t="s">
        <v>328</v>
      </c>
      <c r="CY65" s="124" t="s">
        <v>328</v>
      </c>
      <c r="CZ65" s="124" t="s">
        <v>328</v>
      </c>
      <c r="DA65" s="124" t="s">
        <v>328</v>
      </c>
      <c r="DB65" s="126"/>
      <c r="DC65" s="126"/>
      <c r="DD65" s="124">
        <v>1.1000000000000001</v>
      </c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</row>
    <row r="66" spans="1:135" s="90" customFormat="1" x14ac:dyDescent="0.2">
      <c r="A66" s="3">
        <v>24</v>
      </c>
      <c r="B66" s="19">
        <v>42206</v>
      </c>
      <c r="C66" s="3">
        <v>17113609</v>
      </c>
      <c r="D66" s="17" t="s">
        <v>188</v>
      </c>
      <c r="E66" s="15">
        <v>2486</v>
      </c>
      <c r="F66" s="15">
        <v>703</v>
      </c>
      <c r="G66" s="3" t="s">
        <v>127</v>
      </c>
      <c r="H66" s="15" t="s">
        <v>155</v>
      </c>
      <c r="I66" s="15">
        <v>56.338000000000001</v>
      </c>
      <c r="J66" s="15" t="s">
        <v>127</v>
      </c>
      <c r="K66" s="15" t="s">
        <v>127</v>
      </c>
      <c r="L66" s="15" t="s">
        <v>127</v>
      </c>
      <c r="M66" s="15">
        <v>100.663</v>
      </c>
      <c r="N66" s="15" t="s">
        <v>127</v>
      </c>
      <c r="O66" s="15" t="s">
        <v>127</v>
      </c>
      <c r="P66" s="15" t="s">
        <v>127</v>
      </c>
      <c r="Q66" s="15" t="s">
        <v>127</v>
      </c>
      <c r="R66" s="15" t="s">
        <v>127</v>
      </c>
      <c r="S66" s="15" t="s">
        <v>127</v>
      </c>
      <c r="T66" s="15">
        <v>14.577299999999999</v>
      </c>
      <c r="U66" s="15">
        <v>195.43299999999999</v>
      </c>
      <c r="V66" s="15"/>
      <c r="W66" s="15">
        <v>44.2697</v>
      </c>
      <c r="X66" s="15">
        <v>1.1228100000000001</v>
      </c>
      <c r="Y66" s="15">
        <v>9.1692900000000002</v>
      </c>
      <c r="Z66" s="15">
        <v>81.942499999999995</v>
      </c>
      <c r="AA66" s="15">
        <v>82.156999999999996</v>
      </c>
      <c r="AB66" s="15">
        <v>0.42909999999999998</v>
      </c>
      <c r="AC66" s="15">
        <v>26.747599999999998</v>
      </c>
      <c r="AD66" s="15">
        <v>197</v>
      </c>
      <c r="AE66" s="15">
        <v>65.997</v>
      </c>
      <c r="AF66" s="15"/>
      <c r="AG66" s="15"/>
      <c r="AH66" s="15"/>
      <c r="AI66" s="15"/>
      <c r="AJ66" s="15"/>
      <c r="AK66" s="3" t="s">
        <v>127</v>
      </c>
      <c r="AL66" s="3" t="s">
        <v>127</v>
      </c>
      <c r="AM66" s="3" t="s">
        <v>127</v>
      </c>
      <c r="AN66" s="3" t="s">
        <v>127</v>
      </c>
      <c r="AO66" s="3" t="s">
        <v>127</v>
      </c>
      <c r="AP66" s="3" t="s">
        <v>127</v>
      </c>
      <c r="AQ66" s="3" t="s">
        <v>127</v>
      </c>
      <c r="AR66" s="3" t="s">
        <v>127</v>
      </c>
      <c r="AS66" s="3" t="s">
        <v>127</v>
      </c>
      <c r="AT66" s="3" t="s">
        <v>127</v>
      </c>
      <c r="AU66" s="3" t="s">
        <v>127</v>
      </c>
      <c r="AV66" s="3" t="s">
        <v>127</v>
      </c>
      <c r="AW66" s="3" t="s">
        <v>127</v>
      </c>
      <c r="AX66" s="3" t="s">
        <v>127</v>
      </c>
      <c r="AY66" s="3" t="s">
        <v>127</v>
      </c>
      <c r="AZ66" s="3" t="s">
        <v>127</v>
      </c>
      <c r="BA66" s="3" t="s">
        <v>127</v>
      </c>
      <c r="BB66" s="3" t="s">
        <v>127</v>
      </c>
      <c r="BC66" s="3" t="s">
        <v>127</v>
      </c>
      <c r="BD66" s="3" t="s">
        <v>127</v>
      </c>
      <c r="BE66" s="3" t="s">
        <v>127</v>
      </c>
      <c r="BF66" s="3" t="s">
        <v>127</v>
      </c>
      <c r="BG66" s="3" t="s">
        <v>127</v>
      </c>
      <c r="BH66" s="3" t="s">
        <v>127</v>
      </c>
      <c r="BI66" s="3" t="s">
        <v>127</v>
      </c>
      <c r="BJ66" s="3" t="s">
        <v>127</v>
      </c>
      <c r="BK66" s="3" t="s">
        <v>127</v>
      </c>
      <c r="BL66" s="3" t="s">
        <v>127</v>
      </c>
      <c r="BM66" s="3" t="s">
        <v>127</v>
      </c>
      <c r="BN66" s="3" t="s">
        <v>127</v>
      </c>
      <c r="BO66" s="3" t="s">
        <v>127</v>
      </c>
      <c r="BP66" s="3" t="s">
        <v>127</v>
      </c>
      <c r="BQ66" s="3" t="s">
        <v>127</v>
      </c>
      <c r="BR66" s="3" t="s">
        <v>127</v>
      </c>
      <c r="BS66" s="3" t="s">
        <v>127</v>
      </c>
      <c r="BT66" s="3" t="s">
        <v>127</v>
      </c>
      <c r="BU66" s="3" t="s">
        <v>127</v>
      </c>
      <c r="BV66" s="3" t="s">
        <v>127</v>
      </c>
      <c r="BW66" s="3" t="s">
        <v>127</v>
      </c>
      <c r="BX66" s="3" t="s">
        <v>127</v>
      </c>
      <c r="BY66" s="3" t="s">
        <v>127</v>
      </c>
      <c r="BZ66" s="3" t="s">
        <v>127</v>
      </c>
      <c r="CA66" s="3" t="s">
        <v>127</v>
      </c>
      <c r="CB66" s="3" t="s">
        <v>127</v>
      </c>
      <c r="CC66" s="3" t="s">
        <v>127</v>
      </c>
      <c r="CD66" s="3" t="s">
        <v>127</v>
      </c>
      <c r="CE66" s="3" t="s">
        <v>127</v>
      </c>
      <c r="CF66" s="3" t="s">
        <v>127</v>
      </c>
      <c r="CG66" s="3" t="s">
        <v>127</v>
      </c>
      <c r="CH66" s="3" t="s">
        <v>127</v>
      </c>
      <c r="CI66" s="3" t="s">
        <v>127</v>
      </c>
      <c r="CJ66" s="3" t="s">
        <v>127</v>
      </c>
      <c r="CK66" s="3" t="s">
        <v>127</v>
      </c>
      <c r="CL66" s="3" t="s">
        <v>127</v>
      </c>
      <c r="CM66" s="3" t="s">
        <v>127</v>
      </c>
      <c r="CN66" s="3" t="s">
        <v>127</v>
      </c>
      <c r="CO66" s="3" t="s">
        <v>127</v>
      </c>
      <c r="CP66" s="3" t="s">
        <v>127</v>
      </c>
      <c r="CQ66" s="3" t="s">
        <v>127</v>
      </c>
      <c r="CR66" s="3" t="s">
        <v>127</v>
      </c>
      <c r="CS66" s="3" t="s">
        <v>127</v>
      </c>
      <c r="CT66" s="3"/>
      <c r="CU66" s="4" t="s">
        <v>156</v>
      </c>
      <c r="CV66" s="4">
        <v>4.49</v>
      </c>
      <c r="CW66" s="4" t="s">
        <v>131</v>
      </c>
      <c r="CX66" s="4" t="s">
        <v>156</v>
      </c>
      <c r="CY66" s="4" t="s">
        <v>156</v>
      </c>
      <c r="CZ66" s="4" t="s">
        <v>131</v>
      </c>
      <c r="DA66" s="4" t="s">
        <v>131</v>
      </c>
      <c r="DB66" s="4" t="s">
        <v>131</v>
      </c>
      <c r="DC66" s="4" t="s">
        <v>131</v>
      </c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</row>
    <row r="67" spans="1:135" s="90" customFormat="1" x14ac:dyDescent="0.2">
      <c r="A67" s="3">
        <v>24</v>
      </c>
      <c r="B67" s="19">
        <v>42890</v>
      </c>
      <c r="C67" s="3">
        <v>17113609</v>
      </c>
      <c r="D67" s="17" t="s">
        <v>188</v>
      </c>
      <c r="E67" s="15">
        <v>223</v>
      </c>
      <c r="F67" s="15">
        <v>109</v>
      </c>
      <c r="G67" s="3" t="s">
        <v>127</v>
      </c>
      <c r="H67" s="86">
        <v>44.553100000000001</v>
      </c>
      <c r="I67" s="15">
        <v>59.917099999999998</v>
      </c>
      <c r="J67" s="15" t="s">
        <v>127</v>
      </c>
      <c r="K67" s="15" t="s">
        <v>127</v>
      </c>
      <c r="L67" s="15" t="s">
        <v>127</v>
      </c>
      <c r="M67" s="15">
        <v>18.627099999999999</v>
      </c>
      <c r="N67" s="15" t="s">
        <v>127</v>
      </c>
      <c r="O67" s="15" t="s">
        <v>127</v>
      </c>
      <c r="P67" s="15" t="s">
        <v>136</v>
      </c>
      <c r="Q67" s="15" t="s">
        <v>127</v>
      </c>
      <c r="R67" s="15">
        <v>201.93799999999999</v>
      </c>
      <c r="S67" s="15"/>
      <c r="T67" s="15" t="s">
        <v>161</v>
      </c>
      <c r="U67" s="15">
        <v>248.94499999999999</v>
      </c>
      <c r="V67" s="15"/>
      <c r="W67" s="15">
        <v>39.6402</v>
      </c>
      <c r="X67" s="15">
        <v>1.55257</v>
      </c>
      <c r="Y67" s="15">
        <v>10.1492</v>
      </c>
      <c r="Z67" s="15">
        <v>86.8476</v>
      </c>
      <c r="AA67" s="15">
        <v>91.240200000000002</v>
      </c>
      <c r="AB67" s="15">
        <v>0.30430000000000001</v>
      </c>
      <c r="AC67" s="15">
        <v>27.8245</v>
      </c>
      <c r="AD67" s="15">
        <v>176</v>
      </c>
      <c r="AE67" s="15">
        <v>66.555599999999998</v>
      </c>
      <c r="AF67" s="15"/>
      <c r="AG67" s="15"/>
      <c r="AH67" s="15"/>
      <c r="AI67" s="15"/>
      <c r="AJ67" s="15"/>
      <c r="AK67" s="3" t="s">
        <v>127</v>
      </c>
      <c r="AL67" s="3" t="s">
        <v>127</v>
      </c>
      <c r="AM67" s="3" t="s">
        <v>127</v>
      </c>
      <c r="AN67" s="3" t="s">
        <v>127</v>
      </c>
      <c r="AO67" s="3" t="s">
        <v>127</v>
      </c>
      <c r="AP67" s="3" t="s">
        <v>127</v>
      </c>
      <c r="AQ67" s="3" t="s">
        <v>127</v>
      </c>
      <c r="AR67" s="3" t="s">
        <v>127</v>
      </c>
      <c r="AS67" s="3" t="s">
        <v>127</v>
      </c>
      <c r="AT67" s="3" t="s">
        <v>127</v>
      </c>
      <c r="AU67" s="3" t="s">
        <v>127</v>
      </c>
      <c r="AV67" s="3" t="s">
        <v>127</v>
      </c>
      <c r="AW67" s="3" t="s">
        <v>127</v>
      </c>
      <c r="AX67" s="3" t="s">
        <v>127</v>
      </c>
      <c r="AY67" s="3" t="s">
        <v>127</v>
      </c>
      <c r="AZ67" s="3" t="s">
        <v>127</v>
      </c>
      <c r="BA67" s="3" t="s">
        <v>127</v>
      </c>
      <c r="BB67" s="3" t="s">
        <v>127</v>
      </c>
      <c r="BC67" s="3" t="s">
        <v>127</v>
      </c>
      <c r="BD67" s="3" t="s">
        <v>127</v>
      </c>
      <c r="BE67" s="3" t="s">
        <v>127</v>
      </c>
      <c r="BF67" s="3" t="s">
        <v>127</v>
      </c>
      <c r="BG67" s="3" t="s">
        <v>127</v>
      </c>
      <c r="BH67" s="3" t="s">
        <v>127</v>
      </c>
      <c r="BI67" s="3" t="s">
        <v>127</v>
      </c>
      <c r="BJ67" s="3" t="s">
        <v>127</v>
      </c>
      <c r="BK67" s="3" t="s">
        <v>127</v>
      </c>
      <c r="BL67" s="3" t="s">
        <v>127</v>
      </c>
      <c r="BM67" s="3" t="s">
        <v>127</v>
      </c>
      <c r="BN67" s="3" t="s">
        <v>127</v>
      </c>
      <c r="BO67" s="3" t="s">
        <v>127</v>
      </c>
      <c r="BP67" s="3" t="s">
        <v>127</v>
      </c>
      <c r="BQ67" s="3" t="s">
        <v>127</v>
      </c>
      <c r="BR67" s="3" t="s">
        <v>127</v>
      </c>
      <c r="BS67" s="3" t="s">
        <v>127</v>
      </c>
      <c r="BT67" s="3" t="s">
        <v>127</v>
      </c>
      <c r="BU67" s="3" t="s">
        <v>127</v>
      </c>
      <c r="BV67" s="3" t="s">
        <v>127</v>
      </c>
      <c r="BW67" s="3" t="s">
        <v>127</v>
      </c>
      <c r="BX67" s="3" t="s">
        <v>127</v>
      </c>
      <c r="BY67" s="3" t="s">
        <v>127</v>
      </c>
      <c r="BZ67" s="3" t="s">
        <v>127</v>
      </c>
      <c r="CA67" s="3" t="s">
        <v>127</v>
      </c>
      <c r="CB67" s="3" t="s">
        <v>127</v>
      </c>
      <c r="CC67" s="3" t="s">
        <v>127</v>
      </c>
      <c r="CD67" s="3" t="s">
        <v>127</v>
      </c>
      <c r="CE67" s="3" t="s">
        <v>127</v>
      </c>
      <c r="CF67" s="3" t="s">
        <v>127</v>
      </c>
      <c r="CG67" s="3" t="s">
        <v>127</v>
      </c>
      <c r="CH67" s="3" t="s">
        <v>127</v>
      </c>
      <c r="CI67" s="3" t="s">
        <v>127</v>
      </c>
      <c r="CJ67" s="3" t="s">
        <v>127</v>
      </c>
      <c r="CK67" s="3" t="s">
        <v>127</v>
      </c>
      <c r="CL67" s="3" t="s">
        <v>127</v>
      </c>
      <c r="CM67" s="3" t="s">
        <v>127</v>
      </c>
      <c r="CN67" s="3" t="s">
        <v>127</v>
      </c>
      <c r="CO67" s="3" t="s">
        <v>127</v>
      </c>
      <c r="CP67" s="3" t="s">
        <v>127</v>
      </c>
      <c r="CQ67" s="3" t="s">
        <v>127</v>
      </c>
      <c r="CR67" s="3" t="s">
        <v>127</v>
      </c>
      <c r="CS67" s="3" t="s">
        <v>127</v>
      </c>
      <c r="CT67" s="3"/>
      <c r="CU67" s="4" t="s">
        <v>131</v>
      </c>
      <c r="CV67" s="4">
        <v>1.77</v>
      </c>
      <c r="CW67" s="3" t="s">
        <v>131</v>
      </c>
      <c r="CX67" s="3" t="s">
        <v>156</v>
      </c>
      <c r="CY67" s="3" t="s">
        <v>156</v>
      </c>
      <c r="CZ67" s="3" t="s">
        <v>131</v>
      </c>
      <c r="DA67" s="3" t="s">
        <v>131</v>
      </c>
      <c r="DB67" s="3" t="s">
        <v>131</v>
      </c>
      <c r="DC67" s="3" t="s">
        <v>131</v>
      </c>
      <c r="DD67" s="3" t="s">
        <v>131</v>
      </c>
      <c r="DE67" s="3"/>
      <c r="DF67" s="3"/>
      <c r="DG67" s="3"/>
      <c r="DH67" s="3"/>
      <c r="DI67" s="3"/>
      <c r="DJ67" s="3" t="s">
        <v>127</v>
      </c>
      <c r="DK67" s="3" t="s">
        <v>127</v>
      </c>
      <c r="DL67" s="3" t="s">
        <v>127</v>
      </c>
      <c r="DM67" s="3" t="s">
        <v>127</v>
      </c>
      <c r="DN67" s="3" t="s">
        <v>127</v>
      </c>
      <c r="DO67" s="3" t="s">
        <v>127</v>
      </c>
      <c r="DP67" s="3" t="s">
        <v>127</v>
      </c>
      <c r="DQ67" s="3" t="s">
        <v>127</v>
      </c>
      <c r="DR67" s="3" t="s">
        <v>127</v>
      </c>
      <c r="DS67" s="3" t="s">
        <v>127</v>
      </c>
      <c r="DT67" s="3" t="s">
        <v>127</v>
      </c>
      <c r="DU67" s="3" t="s">
        <v>127</v>
      </c>
      <c r="DV67" s="3" t="s">
        <v>127</v>
      </c>
      <c r="DW67" s="3" t="s">
        <v>127</v>
      </c>
      <c r="DX67" s="3" t="s">
        <v>127</v>
      </c>
      <c r="DY67" s="3" t="s">
        <v>127</v>
      </c>
      <c r="DZ67" s="3" t="s">
        <v>127</v>
      </c>
      <c r="EA67" s="3" t="s">
        <v>127</v>
      </c>
      <c r="EB67" s="3" t="s">
        <v>127</v>
      </c>
      <c r="EC67" s="3" t="s">
        <v>127</v>
      </c>
      <c r="ED67" s="3" t="s">
        <v>127</v>
      </c>
      <c r="EE67" s="3" t="s">
        <v>127</v>
      </c>
    </row>
    <row r="68" spans="1:135" s="90" customFormat="1" x14ac:dyDescent="0.2">
      <c r="A68" s="3">
        <v>24</v>
      </c>
      <c r="B68" s="19">
        <v>43117</v>
      </c>
      <c r="C68" s="3">
        <v>17113609</v>
      </c>
      <c r="D68" s="17" t="s">
        <v>188</v>
      </c>
      <c r="E68" s="15">
        <v>280</v>
      </c>
      <c r="F68" s="15"/>
      <c r="G68" s="3" t="s">
        <v>127</v>
      </c>
      <c r="H68" s="2">
        <v>46.703899999999997</v>
      </c>
      <c r="I68" s="2">
        <v>62.7378</v>
      </c>
      <c r="J68" s="3" t="s">
        <v>127</v>
      </c>
      <c r="K68" s="3" t="s">
        <v>127</v>
      </c>
      <c r="L68" s="3" t="s">
        <v>127</v>
      </c>
      <c r="M68" s="2">
        <v>25.534300000000002</v>
      </c>
      <c r="N68" s="3" t="s">
        <v>127</v>
      </c>
      <c r="O68" s="3" t="s">
        <v>127</v>
      </c>
      <c r="P68" s="2" t="s">
        <v>136</v>
      </c>
      <c r="Q68" s="3" t="s">
        <v>127</v>
      </c>
      <c r="R68" s="3" t="s">
        <v>127</v>
      </c>
      <c r="S68" s="3" t="s">
        <v>127</v>
      </c>
      <c r="T68" s="2">
        <v>6.2010399999999999</v>
      </c>
      <c r="U68" s="2">
        <v>212.626</v>
      </c>
      <c r="V68" s="2"/>
      <c r="W68" s="2">
        <v>40.616300000000003</v>
      </c>
      <c r="X68" s="2">
        <v>1.7613799999999999</v>
      </c>
      <c r="Y68" s="2">
        <v>9.9968199999999996</v>
      </c>
      <c r="Z68" s="2">
        <v>83.377799999999993</v>
      </c>
      <c r="AA68" s="2">
        <v>88.965000000000003</v>
      </c>
      <c r="AB68" s="3"/>
      <c r="AC68" s="2">
        <v>26.803000000000001</v>
      </c>
      <c r="AD68" s="2">
        <v>182</v>
      </c>
      <c r="AE68" s="2">
        <v>66.610100000000003</v>
      </c>
      <c r="AF68" s="3"/>
      <c r="AG68" s="3"/>
      <c r="AH68" s="3"/>
      <c r="AI68" s="4">
        <v>294.5</v>
      </c>
      <c r="AJ68" s="4"/>
      <c r="AK68" s="3" t="s">
        <v>154</v>
      </c>
      <c r="AL68" s="3"/>
      <c r="AM68" s="3"/>
      <c r="AN68" s="3"/>
      <c r="AO68" s="3"/>
      <c r="AP68" s="3"/>
      <c r="AQ68" s="3" t="s">
        <v>127</v>
      </c>
      <c r="AR68" s="3"/>
      <c r="AS68" s="3" t="s">
        <v>154</v>
      </c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 t="s">
        <v>127</v>
      </c>
      <c r="BE68" s="3" t="s">
        <v>127</v>
      </c>
      <c r="BF68" s="3"/>
      <c r="BG68" s="3"/>
      <c r="BH68" s="3"/>
      <c r="BI68" s="3"/>
      <c r="BJ68" s="3"/>
      <c r="BK68" s="3"/>
      <c r="BL68" s="3" t="s">
        <v>150</v>
      </c>
      <c r="BM68" s="3"/>
      <c r="BN68" s="3"/>
      <c r="BO68" s="3" t="s">
        <v>154</v>
      </c>
      <c r="BP68" s="3"/>
      <c r="BQ68" s="3"/>
      <c r="BR68" s="3" t="s">
        <v>154</v>
      </c>
      <c r="BS68" s="3" t="s">
        <v>154</v>
      </c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 t="s">
        <v>154</v>
      </c>
      <c r="CE68" s="3"/>
      <c r="CF68" s="3" t="s">
        <v>127</v>
      </c>
      <c r="CG68" s="3"/>
      <c r="CH68" s="3"/>
      <c r="CI68" s="3" t="s">
        <v>154</v>
      </c>
      <c r="CJ68" s="3" t="s">
        <v>154</v>
      </c>
      <c r="CK68" s="3"/>
      <c r="CL68" s="3"/>
      <c r="CM68" s="3" t="s">
        <v>154</v>
      </c>
      <c r="CN68" s="3"/>
      <c r="CO68" s="3"/>
      <c r="CP68" s="3" t="s">
        <v>154</v>
      </c>
      <c r="CQ68" s="3"/>
      <c r="CR68" s="3" t="s">
        <v>127</v>
      </c>
      <c r="CS68" s="3" t="s">
        <v>181</v>
      </c>
      <c r="CT68" s="3"/>
      <c r="CU68" s="113" t="s">
        <v>133</v>
      </c>
      <c r="CV68" s="118" t="s">
        <v>133</v>
      </c>
      <c r="CW68" s="112" t="s">
        <v>131</v>
      </c>
      <c r="CX68" s="112" t="s">
        <v>131</v>
      </c>
      <c r="CY68" s="112" t="s">
        <v>131</v>
      </c>
      <c r="CZ68" s="112" t="s">
        <v>131</v>
      </c>
      <c r="DA68" s="112" t="s">
        <v>131</v>
      </c>
      <c r="DB68" s="112" t="s">
        <v>131</v>
      </c>
      <c r="DC68" s="112" t="s">
        <v>131</v>
      </c>
      <c r="DD68" s="112" t="s">
        <v>131</v>
      </c>
      <c r="DE68" s="3"/>
      <c r="DF68" s="3"/>
      <c r="DG68" s="3"/>
      <c r="DH68" s="3"/>
      <c r="DI68" s="3"/>
      <c r="DJ68" s="3" t="s">
        <v>127</v>
      </c>
      <c r="DK68" s="3">
        <v>1759.1</v>
      </c>
      <c r="DL68" s="3">
        <v>1324</v>
      </c>
      <c r="DM68" s="3" t="s">
        <v>127</v>
      </c>
      <c r="DN68" s="3" t="s">
        <v>127</v>
      </c>
      <c r="DO68" s="3" t="s">
        <v>127</v>
      </c>
      <c r="DP68" s="3" t="s">
        <v>127</v>
      </c>
      <c r="DQ68" s="3" t="s">
        <v>127</v>
      </c>
      <c r="DR68" s="3" t="s">
        <v>127</v>
      </c>
      <c r="DS68" s="3" t="s">
        <v>127</v>
      </c>
      <c r="DT68" s="3" t="s">
        <v>127</v>
      </c>
      <c r="DU68" s="3" t="s">
        <v>127</v>
      </c>
      <c r="DV68" s="3" t="s">
        <v>127</v>
      </c>
      <c r="DW68" s="3" t="s">
        <v>127</v>
      </c>
      <c r="DX68" s="3" t="s">
        <v>127</v>
      </c>
      <c r="DY68" s="3" t="s">
        <v>127</v>
      </c>
      <c r="DZ68" s="3" t="s">
        <v>127</v>
      </c>
      <c r="EA68" s="3" t="s">
        <v>127</v>
      </c>
      <c r="EB68" s="3" t="s">
        <v>127</v>
      </c>
      <c r="EC68" s="3" t="s">
        <v>127</v>
      </c>
      <c r="ED68" s="3" t="s">
        <v>127</v>
      </c>
      <c r="EE68" s="3" t="s">
        <v>127</v>
      </c>
    </row>
    <row r="69" spans="1:135" s="90" customFormat="1" ht="16.5" x14ac:dyDescent="0.35">
      <c r="A69" s="3">
        <v>25</v>
      </c>
      <c r="B69" s="19">
        <v>40314</v>
      </c>
      <c r="C69" s="3">
        <v>17113610</v>
      </c>
      <c r="D69" s="17" t="s">
        <v>189</v>
      </c>
      <c r="E69" s="15" t="s">
        <v>131</v>
      </c>
      <c r="F69" s="15"/>
      <c r="G69" s="85" t="s">
        <v>128</v>
      </c>
      <c r="H69" s="86">
        <v>48.606000000000002</v>
      </c>
      <c r="I69" s="15">
        <v>54.719700000000003</v>
      </c>
      <c r="J69" s="15" t="s">
        <v>127</v>
      </c>
      <c r="K69" s="15" t="s">
        <v>127</v>
      </c>
      <c r="L69" s="15"/>
      <c r="M69" s="15">
        <v>3.8233999999999999</v>
      </c>
      <c r="N69" s="15">
        <v>4.9595000000000002</v>
      </c>
      <c r="O69" s="15"/>
      <c r="P69" s="15">
        <v>13.411799999999999</v>
      </c>
      <c r="Q69" s="15">
        <v>3.5865999999999998</v>
      </c>
      <c r="R69" s="15">
        <v>35.127200000000002</v>
      </c>
      <c r="S69" s="15"/>
      <c r="T69" s="15"/>
      <c r="U69" s="15"/>
      <c r="V69" s="15"/>
      <c r="W69" s="15">
        <v>43.730699999999999</v>
      </c>
      <c r="X69" s="15">
        <v>4.0444399999999998</v>
      </c>
      <c r="Y69" s="15">
        <v>5.2837800000000001</v>
      </c>
      <c r="Z69" s="15">
        <v>69.796899999999994</v>
      </c>
      <c r="AA69" s="15">
        <v>71</v>
      </c>
      <c r="AB69" s="15"/>
      <c r="AC69" s="15">
        <v>23</v>
      </c>
      <c r="AD69" s="15">
        <v>182.1</v>
      </c>
      <c r="AE69" s="15">
        <v>55</v>
      </c>
      <c r="AF69" s="15"/>
      <c r="AG69" s="15"/>
      <c r="AH69" s="15"/>
      <c r="AI69" s="15"/>
      <c r="AJ69" s="15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124">
        <v>8.1</v>
      </c>
      <c r="CV69" s="124">
        <v>60</v>
      </c>
      <c r="CW69" s="124" t="s">
        <v>328</v>
      </c>
      <c r="CX69" s="124" t="s">
        <v>328</v>
      </c>
      <c r="CY69" s="124" t="s">
        <v>328</v>
      </c>
      <c r="CZ69" s="124" t="s">
        <v>328</v>
      </c>
      <c r="DA69" s="124" t="s">
        <v>328</v>
      </c>
      <c r="DB69" s="126"/>
      <c r="DC69" s="126"/>
      <c r="DD69" s="124" t="s">
        <v>328</v>
      </c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</row>
    <row r="70" spans="1:135" s="90" customFormat="1" ht="16.5" x14ac:dyDescent="0.35">
      <c r="A70" s="3">
        <v>25</v>
      </c>
      <c r="B70" s="19">
        <v>40681</v>
      </c>
      <c r="C70" s="3">
        <v>17113610</v>
      </c>
      <c r="D70" s="17" t="s">
        <v>189</v>
      </c>
      <c r="E70" s="15">
        <v>590</v>
      </c>
      <c r="F70" s="15"/>
      <c r="G70" s="3" t="s">
        <v>127</v>
      </c>
      <c r="H70" s="86">
        <v>50.084899999999998</v>
      </c>
      <c r="I70" s="15">
        <v>58.4559</v>
      </c>
      <c r="J70" s="15">
        <v>0.16</v>
      </c>
      <c r="K70" s="15" t="s">
        <v>127</v>
      </c>
      <c r="L70" s="15"/>
      <c r="M70" s="15">
        <v>6.1116000000000001</v>
      </c>
      <c r="N70" s="15" t="s">
        <v>127</v>
      </c>
      <c r="O70" s="15" t="s">
        <v>127</v>
      </c>
      <c r="P70" s="15" t="s">
        <v>133</v>
      </c>
      <c r="Q70" s="15">
        <v>1.0170999999999999</v>
      </c>
      <c r="R70" s="15">
        <v>0.48720000000000002</v>
      </c>
      <c r="S70" s="15"/>
      <c r="T70" s="15"/>
      <c r="U70" s="15" t="s">
        <v>134</v>
      </c>
      <c r="V70" s="15"/>
      <c r="W70" s="15"/>
      <c r="X70" s="15"/>
      <c r="Y70" s="15"/>
      <c r="Z70" s="15"/>
      <c r="AA70" s="15">
        <v>81.099999999999994</v>
      </c>
      <c r="AB70" s="15"/>
      <c r="AC70" s="15"/>
      <c r="AD70" s="15"/>
      <c r="AE70" s="15">
        <v>38.5</v>
      </c>
      <c r="AF70" s="15"/>
      <c r="AG70" s="15"/>
      <c r="AH70" s="15"/>
      <c r="AI70" s="15"/>
      <c r="AJ70" s="15"/>
      <c r="AK70" s="3" t="s">
        <v>153</v>
      </c>
      <c r="AL70" s="3" t="s">
        <v>178</v>
      </c>
      <c r="AM70" s="3" t="s">
        <v>178</v>
      </c>
      <c r="AN70" s="3" t="s">
        <v>178</v>
      </c>
      <c r="AO70" s="3" t="s">
        <v>178</v>
      </c>
      <c r="AP70" s="3" t="s">
        <v>153</v>
      </c>
      <c r="AQ70" s="3" t="s">
        <v>178</v>
      </c>
      <c r="AR70" s="3" t="s">
        <v>178</v>
      </c>
      <c r="AS70" s="3" t="s">
        <v>153</v>
      </c>
      <c r="AT70" s="3" t="s">
        <v>178</v>
      </c>
      <c r="AU70" s="3" t="s">
        <v>178</v>
      </c>
      <c r="AV70" s="3" t="s">
        <v>178</v>
      </c>
      <c r="AW70" s="3" t="s">
        <v>179</v>
      </c>
      <c r="AX70" s="3" t="s">
        <v>153</v>
      </c>
      <c r="AY70" s="3" t="s">
        <v>178</v>
      </c>
      <c r="AZ70" s="3" t="s">
        <v>178</v>
      </c>
      <c r="BA70" s="3" t="s">
        <v>178</v>
      </c>
      <c r="BB70" s="3" t="s">
        <v>178</v>
      </c>
      <c r="BC70" s="3" t="s">
        <v>153</v>
      </c>
      <c r="BD70" s="3" t="s">
        <v>178</v>
      </c>
      <c r="BE70" s="3" t="s">
        <v>153</v>
      </c>
      <c r="BF70" s="3" t="s">
        <v>178</v>
      </c>
      <c r="BG70" s="3" t="s">
        <v>178</v>
      </c>
      <c r="BH70" s="3" t="s">
        <v>178</v>
      </c>
      <c r="BI70" s="3" t="s">
        <v>178</v>
      </c>
      <c r="BJ70" s="3" t="s">
        <v>178</v>
      </c>
      <c r="BK70" s="3" t="s">
        <v>178</v>
      </c>
      <c r="BL70" s="3" t="s">
        <v>153</v>
      </c>
      <c r="BM70" s="3" t="s">
        <v>178</v>
      </c>
      <c r="BN70" s="3" t="s">
        <v>153</v>
      </c>
      <c r="BO70" s="3" t="s">
        <v>153</v>
      </c>
      <c r="BP70" s="3" t="s">
        <v>178</v>
      </c>
      <c r="BQ70" s="3" t="s">
        <v>178</v>
      </c>
      <c r="BR70" s="3" t="s">
        <v>153</v>
      </c>
      <c r="BS70" s="3" t="s">
        <v>178</v>
      </c>
      <c r="BT70" s="3" t="s">
        <v>178</v>
      </c>
      <c r="BU70" s="3" t="s">
        <v>178</v>
      </c>
      <c r="BV70" s="3" t="s">
        <v>178</v>
      </c>
      <c r="BW70" s="3" t="s">
        <v>153</v>
      </c>
      <c r="BX70" s="3" t="s">
        <v>178</v>
      </c>
      <c r="BY70" s="3" t="s">
        <v>178</v>
      </c>
      <c r="BZ70" s="3" t="s">
        <v>178</v>
      </c>
      <c r="CA70" s="3" t="s">
        <v>153</v>
      </c>
      <c r="CB70" s="3" t="s">
        <v>178</v>
      </c>
      <c r="CC70" s="3" t="s">
        <v>153</v>
      </c>
      <c r="CD70" s="3">
        <v>4.2</v>
      </c>
      <c r="CE70" s="3" t="s">
        <v>178</v>
      </c>
      <c r="CF70" s="3" t="s">
        <v>178</v>
      </c>
      <c r="CG70" s="3" t="s">
        <v>178</v>
      </c>
      <c r="CH70" s="3" t="s">
        <v>178</v>
      </c>
      <c r="CI70" s="3">
        <v>0.7</v>
      </c>
      <c r="CJ70" s="3" t="s">
        <v>153</v>
      </c>
      <c r="CK70" s="3" t="s">
        <v>178</v>
      </c>
      <c r="CL70" s="3" t="s">
        <v>178</v>
      </c>
      <c r="CM70" s="3" t="s">
        <v>178</v>
      </c>
      <c r="CN70" s="3" t="s">
        <v>178</v>
      </c>
      <c r="CO70" s="3" t="s">
        <v>178</v>
      </c>
      <c r="CP70" s="3" t="s">
        <v>178</v>
      </c>
      <c r="CQ70" s="3" t="s">
        <v>178</v>
      </c>
      <c r="CR70" s="3" t="s">
        <v>153</v>
      </c>
      <c r="CS70" s="3" t="s">
        <v>178</v>
      </c>
      <c r="CT70" s="3"/>
      <c r="CU70" s="124" t="s">
        <v>331</v>
      </c>
      <c r="CV70" s="124">
        <v>30</v>
      </c>
      <c r="CW70" s="124" t="s">
        <v>328</v>
      </c>
      <c r="CX70" s="124" t="s">
        <v>328</v>
      </c>
      <c r="CY70" s="124" t="s">
        <v>328</v>
      </c>
      <c r="CZ70" s="124" t="s">
        <v>328</v>
      </c>
      <c r="DA70" s="124" t="s">
        <v>328</v>
      </c>
      <c r="DB70" s="126"/>
      <c r="DC70" s="126"/>
      <c r="DD70" s="124" t="s">
        <v>328</v>
      </c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</row>
    <row r="71" spans="1:135" s="90" customFormat="1" x14ac:dyDescent="0.2">
      <c r="A71" s="3">
        <v>25</v>
      </c>
      <c r="B71" s="19">
        <v>42206</v>
      </c>
      <c r="C71" s="3">
        <v>17113610</v>
      </c>
      <c r="D71" s="17" t="s">
        <v>189</v>
      </c>
      <c r="E71" s="15">
        <v>516</v>
      </c>
      <c r="F71" s="15">
        <v>322</v>
      </c>
      <c r="G71" s="3" t="s">
        <v>127</v>
      </c>
      <c r="H71" s="15" t="s">
        <v>155</v>
      </c>
      <c r="I71" s="15">
        <v>61.470399999999998</v>
      </c>
      <c r="J71" s="15" t="s">
        <v>127</v>
      </c>
      <c r="K71" s="15" t="s">
        <v>127</v>
      </c>
      <c r="L71" s="15" t="s">
        <v>127</v>
      </c>
      <c r="M71" s="15">
        <v>13.3011</v>
      </c>
      <c r="N71" s="15" t="s">
        <v>127</v>
      </c>
      <c r="O71" s="15" t="s">
        <v>127</v>
      </c>
      <c r="P71" s="15" t="s">
        <v>127</v>
      </c>
      <c r="Q71" s="15" t="s">
        <v>127</v>
      </c>
      <c r="R71" s="15" t="s">
        <v>127</v>
      </c>
      <c r="S71" s="15" t="s">
        <v>127</v>
      </c>
      <c r="T71" s="15" t="s">
        <v>140</v>
      </c>
      <c r="U71" s="15">
        <v>178.57</v>
      </c>
      <c r="V71" s="15"/>
      <c r="W71" s="15">
        <v>88.348600000000005</v>
      </c>
      <c r="X71" s="15">
        <v>3.8585199999999999</v>
      </c>
      <c r="Y71" s="15">
        <v>6.3975799999999996</v>
      </c>
      <c r="Z71" s="15">
        <v>49.101599999999998</v>
      </c>
      <c r="AA71" s="15">
        <v>104.4689</v>
      </c>
      <c r="AB71" s="15">
        <v>0.78449999999999998</v>
      </c>
      <c r="AC71" s="15">
        <v>32.970500000000001</v>
      </c>
      <c r="AD71" s="15">
        <v>183</v>
      </c>
      <c r="AE71" s="15">
        <v>58.694400000000002</v>
      </c>
      <c r="AF71" s="15"/>
      <c r="AG71" s="15"/>
      <c r="AH71" s="15"/>
      <c r="AI71" s="15"/>
      <c r="AJ71" s="15"/>
      <c r="AK71" s="3" t="s">
        <v>127</v>
      </c>
      <c r="AL71" s="3" t="s">
        <v>127</v>
      </c>
      <c r="AM71" s="3" t="s">
        <v>127</v>
      </c>
      <c r="AN71" s="3" t="s">
        <v>127</v>
      </c>
      <c r="AO71" s="3" t="s">
        <v>127</v>
      </c>
      <c r="AP71" s="3" t="s">
        <v>127</v>
      </c>
      <c r="AQ71" s="3" t="s">
        <v>127</v>
      </c>
      <c r="AR71" s="3" t="s">
        <v>127</v>
      </c>
      <c r="AS71" s="3" t="s">
        <v>127</v>
      </c>
      <c r="AT71" s="3" t="s">
        <v>127</v>
      </c>
      <c r="AU71" s="3" t="s">
        <v>127</v>
      </c>
      <c r="AV71" s="3" t="s">
        <v>127</v>
      </c>
      <c r="AW71" s="3" t="s">
        <v>127</v>
      </c>
      <c r="AX71" s="3" t="s">
        <v>127</v>
      </c>
      <c r="AY71" s="3" t="s">
        <v>127</v>
      </c>
      <c r="AZ71" s="3" t="s">
        <v>127</v>
      </c>
      <c r="BA71" s="3" t="s">
        <v>127</v>
      </c>
      <c r="BB71" s="3" t="s">
        <v>127</v>
      </c>
      <c r="BC71" s="3" t="s">
        <v>127</v>
      </c>
      <c r="BD71" s="3" t="s">
        <v>127</v>
      </c>
      <c r="BE71" s="3" t="s">
        <v>127</v>
      </c>
      <c r="BF71" s="3" t="s">
        <v>127</v>
      </c>
      <c r="BG71" s="3" t="s">
        <v>127</v>
      </c>
      <c r="BH71" s="3" t="s">
        <v>127</v>
      </c>
      <c r="BI71" s="3" t="s">
        <v>127</v>
      </c>
      <c r="BJ71" s="3" t="s">
        <v>127</v>
      </c>
      <c r="BK71" s="3" t="s">
        <v>127</v>
      </c>
      <c r="BL71" s="3" t="s">
        <v>127</v>
      </c>
      <c r="BM71" s="3" t="s">
        <v>127</v>
      </c>
      <c r="BN71" s="3" t="s">
        <v>127</v>
      </c>
      <c r="BO71" s="3" t="s">
        <v>127</v>
      </c>
      <c r="BP71" s="3" t="s">
        <v>127</v>
      </c>
      <c r="BQ71" s="3" t="s">
        <v>127</v>
      </c>
      <c r="BR71" s="3" t="s">
        <v>127</v>
      </c>
      <c r="BS71" s="3" t="s">
        <v>127</v>
      </c>
      <c r="BT71" s="3" t="s">
        <v>127</v>
      </c>
      <c r="BU71" s="3" t="s">
        <v>127</v>
      </c>
      <c r="BV71" s="3" t="s">
        <v>127</v>
      </c>
      <c r="BW71" s="3" t="s">
        <v>127</v>
      </c>
      <c r="BX71" s="3" t="s">
        <v>127</v>
      </c>
      <c r="BY71" s="3" t="s">
        <v>127</v>
      </c>
      <c r="BZ71" s="3" t="s">
        <v>127</v>
      </c>
      <c r="CA71" s="3" t="s">
        <v>127</v>
      </c>
      <c r="CB71" s="3" t="s">
        <v>127</v>
      </c>
      <c r="CC71" s="3" t="s">
        <v>127</v>
      </c>
      <c r="CD71" s="3" t="s">
        <v>127</v>
      </c>
      <c r="CE71" s="3" t="s">
        <v>127</v>
      </c>
      <c r="CF71" s="3" t="s">
        <v>127</v>
      </c>
      <c r="CG71" s="3" t="s">
        <v>127</v>
      </c>
      <c r="CH71" s="3" t="s">
        <v>127</v>
      </c>
      <c r="CI71" s="3" t="s">
        <v>127</v>
      </c>
      <c r="CJ71" s="3" t="s">
        <v>127</v>
      </c>
      <c r="CK71" s="3" t="s">
        <v>127</v>
      </c>
      <c r="CL71" s="3" t="s">
        <v>127</v>
      </c>
      <c r="CM71" s="3" t="s">
        <v>127</v>
      </c>
      <c r="CN71" s="3" t="s">
        <v>127</v>
      </c>
      <c r="CO71" s="3" t="s">
        <v>127</v>
      </c>
      <c r="CP71" s="3" t="s">
        <v>127</v>
      </c>
      <c r="CQ71" s="3" t="s">
        <v>127</v>
      </c>
      <c r="CR71" s="3" t="s">
        <v>127</v>
      </c>
      <c r="CS71" s="3" t="s">
        <v>127</v>
      </c>
      <c r="CT71" s="3"/>
      <c r="CU71" s="4">
        <v>4.2</v>
      </c>
      <c r="CV71" s="4">
        <v>45.8</v>
      </c>
      <c r="CW71" s="4" t="s">
        <v>131</v>
      </c>
      <c r="CX71" s="4" t="s">
        <v>156</v>
      </c>
      <c r="CY71" s="4" t="s">
        <v>156</v>
      </c>
      <c r="CZ71" s="4" t="s">
        <v>131</v>
      </c>
      <c r="DA71" s="4" t="s">
        <v>131</v>
      </c>
      <c r="DB71" s="4" t="s">
        <v>131</v>
      </c>
      <c r="DC71" s="4" t="s">
        <v>131</v>
      </c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</row>
    <row r="72" spans="1:135" s="90" customFormat="1" x14ac:dyDescent="0.2">
      <c r="A72" s="3">
        <v>25</v>
      </c>
      <c r="B72" s="19">
        <v>42892</v>
      </c>
      <c r="C72" s="3">
        <v>17113610</v>
      </c>
      <c r="D72" s="17" t="s">
        <v>189</v>
      </c>
      <c r="E72" s="15">
        <v>393</v>
      </c>
      <c r="F72" s="15">
        <v>213</v>
      </c>
      <c r="G72" s="3" t="s">
        <v>127</v>
      </c>
      <c r="H72" s="86">
        <v>43.591900000000003</v>
      </c>
      <c r="I72" s="15">
        <v>66.673599999999993</v>
      </c>
      <c r="J72" s="15" t="s">
        <v>127</v>
      </c>
      <c r="K72" s="15" t="s">
        <v>127</v>
      </c>
      <c r="L72" s="15" t="s">
        <v>127</v>
      </c>
      <c r="M72" s="15">
        <v>17.085899999999999</v>
      </c>
      <c r="N72" s="15" t="s">
        <v>127</v>
      </c>
      <c r="O72" s="15" t="s">
        <v>127</v>
      </c>
      <c r="P72" s="15" t="s">
        <v>136</v>
      </c>
      <c r="Q72" s="15" t="s">
        <v>127</v>
      </c>
      <c r="R72" s="15">
        <v>194.13800000000001</v>
      </c>
      <c r="S72" s="15"/>
      <c r="T72" s="15" t="s">
        <v>161</v>
      </c>
      <c r="U72" s="15">
        <v>237.761</v>
      </c>
      <c r="V72" s="15"/>
      <c r="W72" s="15">
        <v>50.014400000000002</v>
      </c>
      <c r="X72" s="15">
        <v>4.4163100000000002</v>
      </c>
      <c r="Y72" s="15">
        <v>7.7417699999999998</v>
      </c>
      <c r="Z72" s="15">
        <v>102.435</v>
      </c>
      <c r="AA72" s="15">
        <v>105.4572</v>
      </c>
      <c r="AB72" s="15">
        <v>0.64490000000000003</v>
      </c>
      <c r="AC72" s="15">
        <v>42.650399999999998</v>
      </c>
      <c r="AD72" s="15">
        <v>201</v>
      </c>
      <c r="AE72" s="15">
        <v>48.794600000000003</v>
      </c>
      <c r="AF72" s="15"/>
      <c r="AG72" s="15"/>
      <c r="AH72" s="15"/>
      <c r="AI72" s="4">
        <v>331</v>
      </c>
      <c r="AJ72" s="4"/>
      <c r="AK72" s="3" t="s">
        <v>127</v>
      </c>
      <c r="AL72" s="3" t="s">
        <v>127</v>
      </c>
      <c r="AM72" s="3" t="s">
        <v>127</v>
      </c>
      <c r="AN72" s="3" t="s">
        <v>127</v>
      </c>
      <c r="AO72" s="3" t="s">
        <v>127</v>
      </c>
      <c r="AP72" s="3" t="s">
        <v>127</v>
      </c>
      <c r="AQ72" s="3" t="s">
        <v>127</v>
      </c>
      <c r="AR72" s="3" t="s">
        <v>127</v>
      </c>
      <c r="AS72" s="3" t="s">
        <v>127</v>
      </c>
      <c r="AT72" s="3" t="s">
        <v>127</v>
      </c>
      <c r="AU72" s="3" t="s">
        <v>127</v>
      </c>
      <c r="AV72" s="3" t="s">
        <v>127</v>
      </c>
      <c r="AW72" s="3" t="s">
        <v>127</v>
      </c>
      <c r="AX72" s="3" t="s">
        <v>127</v>
      </c>
      <c r="AY72" s="3" t="s">
        <v>127</v>
      </c>
      <c r="AZ72" s="3" t="s">
        <v>127</v>
      </c>
      <c r="BA72" s="3" t="s">
        <v>127</v>
      </c>
      <c r="BB72" s="3" t="s">
        <v>127</v>
      </c>
      <c r="BC72" s="3" t="s">
        <v>127</v>
      </c>
      <c r="BD72" s="3" t="s">
        <v>127</v>
      </c>
      <c r="BE72" s="3" t="s">
        <v>127</v>
      </c>
      <c r="BF72" s="3" t="s">
        <v>127</v>
      </c>
      <c r="BG72" s="3" t="s">
        <v>127</v>
      </c>
      <c r="BH72" s="3" t="s">
        <v>127</v>
      </c>
      <c r="BI72" s="3" t="s">
        <v>127</v>
      </c>
      <c r="BJ72" s="3" t="s">
        <v>127</v>
      </c>
      <c r="BK72" s="3" t="s">
        <v>127</v>
      </c>
      <c r="BL72" s="3" t="s">
        <v>127</v>
      </c>
      <c r="BM72" s="3" t="s">
        <v>127</v>
      </c>
      <c r="BN72" s="3" t="s">
        <v>127</v>
      </c>
      <c r="BO72" s="3" t="s">
        <v>127</v>
      </c>
      <c r="BP72" s="3" t="s">
        <v>127</v>
      </c>
      <c r="BQ72" s="3" t="s">
        <v>127</v>
      </c>
      <c r="BR72" s="3" t="s">
        <v>127</v>
      </c>
      <c r="BS72" s="3" t="s">
        <v>127</v>
      </c>
      <c r="BT72" s="3" t="s">
        <v>127</v>
      </c>
      <c r="BU72" s="3" t="s">
        <v>127</v>
      </c>
      <c r="BV72" s="3" t="s">
        <v>127</v>
      </c>
      <c r="BW72" s="3" t="s">
        <v>127</v>
      </c>
      <c r="BX72" s="3" t="s">
        <v>127</v>
      </c>
      <c r="BY72" s="3" t="s">
        <v>127</v>
      </c>
      <c r="BZ72" s="3" t="s">
        <v>127</v>
      </c>
      <c r="CA72" s="3" t="s">
        <v>127</v>
      </c>
      <c r="CB72" s="3" t="s">
        <v>127</v>
      </c>
      <c r="CC72" s="3" t="s">
        <v>127</v>
      </c>
      <c r="CD72" s="3" t="s">
        <v>170</v>
      </c>
      <c r="CE72" s="3" t="s">
        <v>127</v>
      </c>
      <c r="CF72" s="3" t="s">
        <v>127</v>
      </c>
      <c r="CG72" s="3" t="s">
        <v>127</v>
      </c>
      <c r="CH72" s="3" t="s">
        <v>127</v>
      </c>
      <c r="CI72" s="3" t="s">
        <v>127</v>
      </c>
      <c r="CJ72" s="3" t="s">
        <v>127</v>
      </c>
      <c r="CK72" s="3" t="s">
        <v>127</v>
      </c>
      <c r="CL72" s="3" t="s">
        <v>127</v>
      </c>
      <c r="CM72" s="3" t="s">
        <v>127</v>
      </c>
      <c r="CN72" s="3" t="s">
        <v>127</v>
      </c>
      <c r="CO72" s="3" t="s">
        <v>127</v>
      </c>
      <c r="CP72" s="3" t="s">
        <v>127</v>
      </c>
      <c r="CQ72" s="3" t="s">
        <v>127</v>
      </c>
      <c r="CR72" s="3" t="s">
        <v>127</v>
      </c>
      <c r="CS72" s="3" t="s">
        <v>127</v>
      </c>
      <c r="CT72" s="3"/>
      <c r="CU72" s="4">
        <v>1.3</v>
      </c>
      <c r="CV72" s="4">
        <v>86.4</v>
      </c>
      <c r="CW72" s="3" t="s">
        <v>131</v>
      </c>
      <c r="CX72" s="3" t="s">
        <v>156</v>
      </c>
      <c r="CY72" s="3" t="s">
        <v>156</v>
      </c>
      <c r="CZ72" s="3" t="s">
        <v>131</v>
      </c>
      <c r="DA72" s="3" t="s">
        <v>131</v>
      </c>
      <c r="DB72" s="3" t="s">
        <v>131</v>
      </c>
      <c r="DC72" s="3" t="s">
        <v>131</v>
      </c>
      <c r="DD72" s="3" t="s">
        <v>131</v>
      </c>
      <c r="DE72" s="3"/>
      <c r="DF72" s="3"/>
      <c r="DG72" s="3"/>
      <c r="DH72" s="3"/>
      <c r="DI72" s="3" t="s">
        <v>171</v>
      </c>
      <c r="DJ72" s="3" t="s">
        <v>127</v>
      </c>
      <c r="DK72" s="3" t="s">
        <v>127</v>
      </c>
      <c r="DL72" s="3">
        <v>415.8</v>
      </c>
      <c r="DM72" s="3" t="s">
        <v>127</v>
      </c>
      <c r="DN72" s="3" t="s">
        <v>127</v>
      </c>
      <c r="DO72" s="3" t="s">
        <v>127</v>
      </c>
      <c r="DP72" s="3" t="s">
        <v>127</v>
      </c>
      <c r="DQ72" s="3" t="s">
        <v>127</v>
      </c>
      <c r="DR72" s="3" t="s">
        <v>127</v>
      </c>
      <c r="DS72" s="3" t="s">
        <v>127</v>
      </c>
      <c r="DT72" s="3" t="s">
        <v>127</v>
      </c>
      <c r="DU72" s="3" t="s">
        <v>127</v>
      </c>
      <c r="DV72" s="3" t="s">
        <v>127</v>
      </c>
      <c r="DW72" s="3" t="s">
        <v>127</v>
      </c>
      <c r="DX72" s="3" t="s">
        <v>127</v>
      </c>
      <c r="DY72" s="3" t="s">
        <v>127</v>
      </c>
      <c r="DZ72" s="3" t="s">
        <v>127</v>
      </c>
      <c r="EA72" s="3" t="s">
        <v>127</v>
      </c>
      <c r="EB72" s="3" t="s">
        <v>127</v>
      </c>
      <c r="EC72" s="3" t="s">
        <v>127</v>
      </c>
      <c r="ED72" s="3" t="s">
        <v>127</v>
      </c>
      <c r="EE72" s="3" t="s">
        <v>127</v>
      </c>
    </row>
    <row r="73" spans="1:135" s="90" customFormat="1" x14ac:dyDescent="0.2">
      <c r="A73" s="3">
        <v>25</v>
      </c>
      <c r="B73" s="19">
        <v>43160</v>
      </c>
      <c r="C73" s="3">
        <v>17113610</v>
      </c>
      <c r="D73" s="17" t="s">
        <v>189</v>
      </c>
      <c r="E73" s="3">
        <v>360</v>
      </c>
      <c r="F73" s="3">
        <v>224</v>
      </c>
      <c r="G73" s="3" t="s">
        <v>127</v>
      </c>
      <c r="H73" s="2">
        <v>48.442999999999998</v>
      </c>
      <c r="I73" s="2">
        <v>70.711699999999993</v>
      </c>
      <c r="J73" s="3" t="s">
        <v>127</v>
      </c>
      <c r="K73" s="3" t="s">
        <v>127</v>
      </c>
      <c r="L73" s="3" t="s">
        <v>127</v>
      </c>
      <c r="M73" s="2">
        <v>17.613</v>
      </c>
      <c r="N73" s="3" t="s">
        <v>127</v>
      </c>
      <c r="O73" s="3" t="s">
        <v>127</v>
      </c>
      <c r="P73" s="2" t="s">
        <v>136</v>
      </c>
      <c r="Q73" s="3" t="s">
        <v>127</v>
      </c>
      <c r="R73" s="3" t="s">
        <v>127</v>
      </c>
      <c r="S73" s="3" t="s">
        <v>127</v>
      </c>
      <c r="T73" s="2">
        <v>7.7596100000000003</v>
      </c>
      <c r="U73" s="2">
        <v>205.74799999999999</v>
      </c>
      <c r="V73" s="2"/>
      <c r="W73" s="2">
        <v>45.113399999999999</v>
      </c>
      <c r="X73" s="2">
        <v>4.3502000000000001</v>
      </c>
      <c r="Y73" s="2">
        <v>6.96258</v>
      </c>
      <c r="Z73" s="2">
        <v>98.466999999999999</v>
      </c>
      <c r="AA73" s="2">
        <v>94.523300000000006</v>
      </c>
      <c r="AB73" s="85">
        <v>0.40760000000000002</v>
      </c>
      <c r="AC73" s="2">
        <v>39.015000000000001</v>
      </c>
      <c r="AD73" s="2">
        <v>226</v>
      </c>
      <c r="AE73" s="2">
        <v>43.423099999999998</v>
      </c>
      <c r="AF73" s="3"/>
      <c r="AG73" s="3"/>
      <c r="AH73" s="3"/>
      <c r="AI73" s="4">
        <v>268.89999999999998</v>
      </c>
      <c r="AJ73" s="4"/>
      <c r="AK73" s="3" t="s">
        <v>154</v>
      </c>
      <c r="AL73" s="3"/>
      <c r="AM73" s="3"/>
      <c r="AN73" s="3"/>
      <c r="AO73" s="3"/>
      <c r="AP73" s="3"/>
      <c r="AQ73" s="3" t="s">
        <v>127</v>
      </c>
      <c r="AR73" s="3"/>
      <c r="AS73" s="3" t="s">
        <v>154</v>
      </c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 t="s">
        <v>127</v>
      </c>
      <c r="BE73" s="3" t="s">
        <v>127</v>
      </c>
      <c r="BF73" s="3"/>
      <c r="BG73" s="3"/>
      <c r="BH73" s="3"/>
      <c r="BI73" s="3"/>
      <c r="BJ73" s="3"/>
      <c r="BK73" s="3"/>
      <c r="BL73" s="3" t="s">
        <v>150</v>
      </c>
      <c r="BM73" s="3"/>
      <c r="BN73" s="3"/>
      <c r="BO73" s="3" t="s">
        <v>154</v>
      </c>
      <c r="BP73" s="3"/>
      <c r="BQ73" s="3"/>
      <c r="BR73" s="3" t="s">
        <v>154</v>
      </c>
      <c r="BS73" s="3" t="s">
        <v>154</v>
      </c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 t="s">
        <v>154</v>
      </c>
      <c r="CE73" s="3"/>
      <c r="CF73" s="3" t="s">
        <v>127</v>
      </c>
      <c r="CG73" s="3"/>
      <c r="CH73" s="3"/>
      <c r="CI73" s="3" t="s">
        <v>154</v>
      </c>
      <c r="CJ73" s="3" t="s">
        <v>154</v>
      </c>
      <c r="CK73" s="3"/>
      <c r="CL73" s="3"/>
      <c r="CM73" s="3" t="s">
        <v>154</v>
      </c>
      <c r="CN73" s="3"/>
      <c r="CO73" s="3"/>
      <c r="CP73" s="3" t="s">
        <v>154</v>
      </c>
      <c r="CQ73" s="3"/>
      <c r="CR73" s="3" t="s">
        <v>127</v>
      </c>
      <c r="CS73" s="3" t="s">
        <v>181</v>
      </c>
      <c r="CT73" s="3"/>
      <c r="CU73" s="4">
        <v>2</v>
      </c>
      <c r="CV73" s="4">
        <v>114</v>
      </c>
      <c r="CW73" s="3" t="s">
        <v>131</v>
      </c>
      <c r="CX73" s="3" t="s">
        <v>131</v>
      </c>
      <c r="CY73" s="3" t="s">
        <v>131</v>
      </c>
      <c r="CZ73" s="3" t="s">
        <v>131</v>
      </c>
      <c r="DA73" s="3" t="s">
        <v>131</v>
      </c>
      <c r="DB73" s="3" t="s">
        <v>131</v>
      </c>
      <c r="DC73" s="3" t="s">
        <v>131</v>
      </c>
      <c r="DD73" s="3" t="s">
        <v>131</v>
      </c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</row>
    <row r="74" spans="1:135" s="90" customFormat="1" ht="16.5" x14ac:dyDescent="0.35">
      <c r="A74" s="3">
        <v>26</v>
      </c>
      <c r="B74" s="19">
        <v>40281</v>
      </c>
      <c r="C74" s="3">
        <v>17113611</v>
      </c>
      <c r="D74" s="17" t="s">
        <v>190</v>
      </c>
      <c r="E74" s="15">
        <v>375000</v>
      </c>
      <c r="F74" s="15"/>
      <c r="G74" s="3" t="s">
        <v>127</v>
      </c>
      <c r="H74" s="86">
        <v>36.772399999999998</v>
      </c>
      <c r="I74" s="15">
        <v>310.90010000000001</v>
      </c>
      <c r="J74" s="15" t="s">
        <v>127</v>
      </c>
      <c r="K74" s="15"/>
      <c r="L74" s="15"/>
      <c r="M74" s="15">
        <v>21.0061</v>
      </c>
      <c r="N74" s="15" t="s">
        <v>128</v>
      </c>
      <c r="O74" s="15"/>
      <c r="P74" s="15">
        <v>111.5134</v>
      </c>
      <c r="Q74" s="15" t="s">
        <v>183</v>
      </c>
      <c r="R74" s="15" t="s">
        <v>127</v>
      </c>
      <c r="S74" s="15"/>
      <c r="T74" s="15"/>
      <c r="U74" s="15">
        <f>0.61566*1000</f>
        <v>615.66</v>
      </c>
      <c r="V74" s="15"/>
      <c r="W74" s="15">
        <v>198.249</v>
      </c>
      <c r="X74" s="15">
        <v>14.3475</v>
      </c>
      <c r="Y74" s="15">
        <v>35.8446</v>
      </c>
      <c r="Z74" s="15">
        <v>141.733</v>
      </c>
      <c r="AA74" s="15">
        <v>406.61309999999997</v>
      </c>
      <c r="AB74" s="15">
        <v>0.31130000000000002</v>
      </c>
      <c r="AC74" s="15">
        <v>26.601400000000002</v>
      </c>
      <c r="AD74" s="15">
        <v>297.2</v>
      </c>
      <c r="AE74" s="15">
        <v>101.2784</v>
      </c>
      <c r="AF74" s="15"/>
      <c r="AG74" s="15"/>
      <c r="AH74" s="15"/>
      <c r="AI74" s="15"/>
      <c r="AJ74" s="15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124">
        <v>10</v>
      </c>
      <c r="CV74" s="124">
        <v>190</v>
      </c>
      <c r="CW74" s="124" t="s">
        <v>328</v>
      </c>
      <c r="CX74" s="124" t="s">
        <v>328</v>
      </c>
      <c r="CY74" s="124" t="s">
        <v>328</v>
      </c>
      <c r="CZ74" s="124" t="s">
        <v>328</v>
      </c>
      <c r="DA74" s="124" t="s">
        <v>328</v>
      </c>
      <c r="DB74" s="126"/>
      <c r="DC74" s="126"/>
      <c r="DD74" s="124" t="s">
        <v>328</v>
      </c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</row>
    <row r="75" spans="1:135" s="90" customFormat="1" x14ac:dyDescent="0.2">
      <c r="A75" s="3">
        <v>26</v>
      </c>
      <c r="B75" s="19">
        <v>42206</v>
      </c>
      <c r="C75" s="3">
        <v>17113611</v>
      </c>
      <c r="D75" s="17" t="s">
        <v>190</v>
      </c>
      <c r="E75" s="15">
        <v>856720</v>
      </c>
      <c r="F75" s="15">
        <v>31290</v>
      </c>
      <c r="G75" s="3" t="s">
        <v>127</v>
      </c>
      <c r="H75" s="15">
        <v>25.5349</v>
      </c>
      <c r="I75" s="15">
        <v>822.56200000000001</v>
      </c>
      <c r="J75" s="15" t="s">
        <v>127</v>
      </c>
      <c r="K75" s="15" t="s">
        <v>127</v>
      </c>
      <c r="L75" s="15" t="s">
        <v>127</v>
      </c>
      <c r="M75" s="15">
        <v>8.1126299999999993</v>
      </c>
      <c r="N75" s="15" t="s">
        <v>127</v>
      </c>
      <c r="O75" s="15" t="s">
        <v>127</v>
      </c>
      <c r="P75" s="15">
        <v>6454.29</v>
      </c>
      <c r="Q75" s="15">
        <v>32.255899999999997</v>
      </c>
      <c r="R75" s="15" t="s">
        <v>127</v>
      </c>
      <c r="S75" s="15" t="s">
        <v>127</v>
      </c>
      <c r="T75" s="15" t="s">
        <v>127</v>
      </c>
      <c r="U75" s="15">
        <v>695.55100000000004</v>
      </c>
      <c r="V75" s="15"/>
      <c r="W75" s="15">
        <f>255.624*2</f>
        <v>511.24799999999999</v>
      </c>
      <c r="X75" s="15">
        <v>63.0167</v>
      </c>
      <c r="Y75" s="15">
        <v>47.059600000000003</v>
      </c>
      <c r="Z75" s="15">
        <v>146.54900000000001</v>
      </c>
      <c r="AA75" s="15">
        <v>812.91489999999999</v>
      </c>
      <c r="AB75" s="15">
        <v>0.40649999999999997</v>
      </c>
      <c r="AC75" s="15">
        <v>26.129799999999999</v>
      </c>
      <c r="AD75" s="15">
        <v>82</v>
      </c>
      <c r="AE75" s="15">
        <v>135.27279999999999</v>
      </c>
      <c r="AF75" s="15"/>
      <c r="AG75" s="15"/>
      <c r="AH75" s="15"/>
      <c r="AI75" s="15"/>
      <c r="AJ75" s="15"/>
      <c r="AK75" s="3" t="s">
        <v>127</v>
      </c>
      <c r="AL75" s="3" t="s">
        <v>127</v>
      </c>
      <c r="AM75" s="3" t="s">
        <v>127</v>
      </c>
      <c r="AN75" s="3" t="s">
        <v>127</v>
      </c>
      <c r="AO75" s="3" t="s">
        <v>127</v>
      </c>
      <c r="AP75" s="3" t="s">
        <v>127</v>
      </c>
      <c r="AQ75" s="3" t="s">
        <v>127</v>
      </c>
      <c r="AR75" s="3" t="s">
        <v>127</v>
      </c>
      <c r="AS75" s="3" t="s">
        <v>127</v>
      </c>
      <c r="AT75" s="3" t="s">
        <v>127</v>
      </c>
      <c r="AU75" s="3" t="s">
        <v>127</v>
      </c>
      <c r="AV75" s="3" t="s">
        <v>127</v>
      </c>
      <c r="AW75" s="3" t="s">
        <v>127</v>
      </c>
      <c r="AX75" s="3" t="s">
        <v>127</v>
      </c>
      <c r="AY75" s="3" t="s">
        <v>127</v>
      </c>
      <c r="AZ75" s="3" t="s">
        <v>127</v>
      </c>
      <c r="BA75" s="3" t="s">
        <v>127</v>
      </c>
      <c r="BB75" s="3" t="s">
        <v>127</v>
      </c>
      <c r="BC75" s="3" t="s">
        <v>127</v>
      </c>
      <c r="BD75" s="3" t="s">
        <v>127</v>
      </c>
      <c r="BE75" s="3" t="s">
        <v>127</v>
      </c>
      <c r="BF75" s="3" t="s">
        <v>127</v>
      </c>
      <c r="BG75" s="3" t="s">
        <v>127</v>
      </c>
      <c r="BH75" s="3" t="s">
        <v>127</v>
      </c>
      <c r="BI75" s="3" t="s">
        <v>127</v>
      </c>
      <c r="BJ75" s="3" t="s">
        <v>127</v>
      </c>
      <c r="BK75" s="3" t="s">
        <v>127</v>
      </c>
      <c r="BL75" s="3" t="s">
        <v>127</v>
      </c>
      <c r="BM75" s="3" t="s">
        <v>127</v>
      </c>
      <c r="BN75" s="3" t="s">
        <v>127</v>
      </c>
      <c r="BO75" s="3" t="s">
        <v>127</v>
      </c>
      <c r="BP75" s="3" t="s">
        <v>127</v>
      </c>
      <c r="BQ75" s="3" t="s">
        <v>127</v>
      </c>
      <c r="BR75" s="3" t="s">
        <v>127</v>
      </c>
      <c r="BS75" s="3" t="s">
        <v>127</v>
      </c>
      <c r="BT75" s="3" t="s">
        <v>127</v>
      </c>
      <c r="BU75" s="3" t="s">
        <v>127</v>
      </c>
      <c r="BV75" s="3" t="s">
        <v>127</v>
      </c>
      <c r="BW75" s="3" t="s">
        <v>127</v>
      </c>
      <c r="BX75" s="3" t="s">
        <v>127</v>
      </c>
      <c r="BY75" s="3" t="s">
        <v>127</v>
      </c>
      <c r="BZ75" s="3" t="s">
        <v>127</v>
      </c>
      <c r="CA75" s="3" t="s">
        <v>127</v>
      </c>
      <c r="CB75" s="3" t="s">
        <v>127</v>
      </c>
      <c r="CC75" s="3" t="s">
        <v>127</v>
      </c>
      <c r="CD75" s="3" t="s">
        <v>127</v>
      </c>
      <c r="CE75" s="3" t="s">
        <v>127</v>
      </c>
      <c r="CF75" s="3" t="s">
        <v>127</v>
      </c>
      <c r="CG75" s="3" t="s">
        <v>127</v>
      </c>
      <c r="CH75" s="3" t="s">
        <v>127</v>
      </c>
      <c r="CI75" s="3" t="s">
        <v>127</v>
      </c>
      <c r="CJ75" s="3" t="s">
        <v>127</v>
      </c>
      <c r="CK75" s="3" t="s">
        <v>127</v>
      </c>
      <c r="CL75" s="3" t="s">
        <v>127</v>
      </c>
      <c r="CM75" s="3" t="s">
        <v>127</v>
      </c>
      <c r="CN75" s="3" t="s">
        <v>127</v>
      </c>
      <c r="CO75" s="3" t="s">
        <v>127</v>
      </c>
      <c r="CP75" s="3" t="s">
        <v>127</v>
      </c>
      <c r="CQ75" s="3" t="s">
        <v>127</v>
      </c>
      <c r="CR75" s="3" t="s">
        <v>127</v>
      </c>
      <c r="CS75" s="3" t="s">
        <v>127</v>
      </c>
      <c r="CT75" s="3"/>
      <c r="CU75" s="4">
        <v>77.599999999999994</v>
      </c>
      <c r="CV75" s="4">
        <v>173.8</v>
      </c>
      <c r="CW75" s="4" t="s">
        <v>156</v>
      </c>
      <c r="CX75" s="4" t="s">
        <v>156</v>
      </c>
      <c r="CY75" s="4" t="s">
        <v>156</v>
      </c>
      <c r="CZ75" s="4" t="s">
        <v>131</v>
      </c>
      <c r="DA75" s="4" t="s">
        <v>131</v>
      </c>
      <c r="DB75" s="4" t="s">
        <v>131</v>
      </c>
      <c r="DC75" s="4" t="s">
        <v>131</v>
      </c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</row>
    <row r="76" spans="1:135" s="90" customFormat="1" x14ac:dyDescent="0.2">
      <c r="A76" s="3">
        <v>26</v>
      </c>
      <c r="B76" s="19">
        <v>43550</v>
      </c>
      <c r="C76" s="3">
        <v>17113611</v>
      </c>
      <c r="D76" s="17" t="s">
        <v>190</v>
      </c>
      <c r="E76" s="3">
        <v>347880</v>
      </c>
      <c r="F76" s="3">
        <v>13600</v>
      </c>
      <c r="G76" s="3" t="s">
        <v>127</v>
      </c>
      <c r="H76" s="2">
        <v>25.669899999999998</v>
      </c>
      <c r="I76" s="2">
        <v>2580.31</v>
      </c>
      <c r="J76" s="3" t="s">
        <v>127</v>
      </c>
      <c r="K76" s="3" t="s">
        <v>127</v>
      </c>
      <c r="L76" s="3" t="s">
        <v>127</v>
      </c>
      <c r="M76" s="2">
        <v>78.9726</v>
      </c>
      <c r="N76" s="3" t="s">
        <v>127</v>
      </c>
      <c r="O76" s="3" t="s">
        <v>127</v>
      </c>
      <c r="P76" s="2">
        <v>2043.67</v>
      </c>
      <c r="Q76" s="3" t="s">
        <v>127</v>
      </c>
      <c r="R76" s="3" t="s">
        <v>127</v>
      </c>
      <c r="S76" s="3" t="s">
        <v>127</v>
      </c>
      <c r="T76" s="3" t="s">
        <v>127</v>
      </c>
      <c r="U76" s="3"/>
      <c r="V76" s="3"/>
      <c r="W76" s="2">
        <v>155.52799999999999</v>
      </c>
      <c r="X76" s="2">
        <v>21.752700000000001</v>
      </c>
      <c r="Y76" s="2">
        <v>24.533200000000001</v>
      </c>
      <c r="Z76" s="2">
        <v>125.514</v>
      </c>
      <c r="AA76" s="2">
        <v>341.98379999999997</v>
      </c>
      <c r="AB76" s="2" t="s">
        <v>127</v>
      </c>
      <c r="AC76" s="2">
        <v>3.7078000000000002</v>
      </c>
      <c r="AD76" s="2">
        <v>96</v>
      </c>
      <c r="AE76" s="2">
        <v>28.151700000000002</v>
      </c>
      <c r="AF76" s="87"/>
      <c r="AG76" s="87"/>
      <c r="AH76" s="87"/>
      <c r="AI76" s="88">
        <v>1.39</v>
      </c>
      <c r="AJ76" s="89">
        <v>11.42</v>
      </c>
      <c r="AK76" s="3" t="s">
        <v>127</v>
      </c>
      <c r="AL76" s="3" t="s">
        <v>127</v>
      </c>
      <c r="AM76" s="4"/>
      <c r="AN76" s="4"/>
      <c r="AO76" s="4"/>
      <c r="AP76" s="3" t="s">
        <v>127</v>
      </c>
      <c r="AQ76" s="3" t="s">
        <v>128</v>
      </c>
      <c r="AR76" s="3" t="s">
        <v>127</v>
      </c>
      <c r="AS76" s="3" t="s">
        <v>127</v>
      </c>
      <c r="AT76" s="3" t="s">
        <v>127</v>
      </c>
      <c r="AU76" s="4"/>
      <c r="AV76" s="4"/>
      <c r="AW76" s="3" t="s">
        <v>127</v>
      </c>
      <c r="AX76" s="3" t="s">
        <v>127</v>
      </c>
      <c r="AY76" s="3" t="s">
        <v>127</v>
      </c>
      <c r="AZ76" s="3" t="s">
        <v>127</v>
      </c>
      <c r="BA76" s="4"/>
      <c r="BB76" s="3" t="s">
        <v>127</v>
      </c>
      <c r="BC76" s="3" t="s">
        <v>127</v>
      </c>
      <c r="BD76" s="3" t="s">
        <v>127</v>
      </c>
      <c r="BE76" s="3" t="s">
        <v>127</v>
      </c>
      <c r="BF76" s="3" t="s">
        <v>127</v>
      </c>
      <c r="BG76" s="3" t="s">
        <v>127</v>
      </c>
      <c r="BH76" s="4"/>
      <c r="BI76" s="4"/>
      <c r="BJ76" s="4"/>
      <c r="BK76" s="4"/>
      <c r="BL76" s="2" t="s">
        <v>128</v>
      </c>
      <c r="BM76" s="4"/>
      <c r="BN76" s="4"/>
      <c r="BO76" s="3" t="s">
        <v>127</v>
      </c>
      <c r="BP76" s="3" t="s">
        <v>127</v>
      </c>
      <c r="BQ76" s="3" t="s">
        <v>127</v>
      </c>
      <c r="BR76" s="3" t="s">
        <v>127</v>
      </c>
      <c r="BS76" s="3" t="s">
        <v>127</v>
      </c>
      <c r="BT76" s="4"/>
      <c r="BU76" s="4"/>
      <c r="BV76" s="4"/>
      <c r="BW76" s="3" t="s">
        <v>127</v>
      </c>
      <c r="BX76" s="4"/>
      <c r="BY76" s="3"/>
      <c r="BZ76" s="3"/>
      <c r="CA76" s="3" t="s">
        <v>127</v>
      </c>
      <c r="CB76" s="3"/>
      <c r="CC76" s="3" t="s">
        <v>127</v>
      </c>
      <c r="CD76" s="2">
        <v>11.691000000000001</v>
      </c>
      <c r="CE76" s="3" t="s">
        <v>127</v>
      </c>
      <c r="CF76" s="3" t="s">
        <v>127</v>
      </c>
      <c r="CG76" s="3"/>
      <c r="CH76" s="3"/>
      <c r="CI76" s="3" t="s">
        <v>127</v>
      </c>
      <c r="CJ76" s="2" t="s">
        <v>128</v>
      </c>
      <c r="CK76" s="3" t="s">
        <v>127</v>
      </c>
      <c r="CL76" s="3" t="s">
        <v>127</v>
      </c>
      <c r="CM76" s="2" t="s">
        <v>128</v>
      </c>
      <c r="CN76" s="3" t="s">
        <v>127</v>
      </c>
      <c r="CO76" s="3" t="s">
        <v>127</v>
      </c>
      <c r="CP76" s="3" t="s">
        <v>127</v>
      </c>
      <c r="CQ76" s="3" t="s">
        <v>127</v>
      </c>
      <c r="CR76" s="3" t="s">
        <v>127</v>
      </c>
      <c r="CS76" s="2">
        <v>2</v>
      </c>
      <c r="CT76" s="3"/>
      <c r="CU76" s="119">
        <v>1.35</v>
      </c>
      <c r="CV76" s="109">
        <v>8</v>
      </c>
      <c r="CW76" s="109" t="s">
        <v>156</v>
      </c>
      <c r="CX76" s="109" t="s">
        <v>156</v>
      </c>
      <c r="CY76" s="109" t="s">
        <v>156</v>
      </c>
      <c r="CZ76" s="109" t="s">
        <v>131</v>
      </c>
      <c r="DA76" s="109" t="s">
        <v>131</v>
      </c>
      <c r="DB76" s="109" t="s">
        <v>131</v>
      </c>
      <c r="DC76" s="109" t="s">
        <v>131</v>
      </c>
      <c r="DD76" s="109" t="s">
        <v>131</v>
      </c>
      <c r="DE76" s="3"/>
      <c r="DF76" s="3"/>
      <c r="DG76" s="3"/>
      <c r="DH76" s="3"/>
      <c r="DI76" s="3" t="s">
        <v>191</v>
      </c>
      <c r="DJ76" s="3" t="s">
        <v>131</v>
      </c>
      <c r="DK76" s="3" t="s">
        <v>131</v>
      </c>
      <c r="DL76" s="3" t="s">
        <v>130</v>
      </c>
      <c r="DM76" s="3" t="s">
        <v>131</v>
      </c>
      <c r="DN76" s="3" t="s">
        <v>131</v>
      </c>
      <c r="DO76" s="3" t="s">
        <v>131</v>
      </c>
      <c r="DP76" s="3" t="s">
        <v>131</v>
      </c>
      <c r="DQ76" s="3" t="s">
        <v>131</v>
      </c>
      <c r="DR76" s="3" t="s">
        <v>131</v>
      </c>
      <c r="DS76" s="3" t="s">
        <v>131</v>
      </c>
      <c r="DT76" s="3" t="s">
        <v>131</v>
      </c>
      <c r="DU76" s="3" t="s">
        <v>131</v>
      </c>
      <c r="DV76" s="3" t="s">
        <v>131</v>
      </c>
      <c r="DW76" s="3" t="s">
        <v>131</v>
      </c>
      <c r="DX76" s="3" t="s">
        <v>131</v>
      </c>
      <c r="DY76" s="3" t="s">
        <v>131</v>
      </c>
      <c r="DZ76" s="3" t="s">
        <v>131</v>
      </c>
      <c r="EA76" s="3" t="s">
        <v>131</v>
      </c>
      <c r="EB76" s="3" t="s">
        <v>131</v>
      </c>
      <c r="EC76" s="3" t="s">
        <v>131</v>
      </c>
      <c r="ED76" s="3" t="s">
        <v>131</v>
      </c>
      <c r="EE76" s="3" t="s">
        <v>131</v>
      </c>
    </row>
    <row r="77" spans="1:135" s="90" customFormat="1" x14ac:dyDescent="0.2">
      <c r="A77" s="3">
        <v>26</v>
      </c>
      <c r="B77" s="19">
        <v>43599</v>
      </c>
      <c r="C77" s="3">
        <v>17113611</v>
      </c>
      <c r="D77" s="17" t="s">
        <v>190</v>
      </c>
      <c r="E77" s="3">
        <v>810000</v>
      </c>
      <c r="F77" s="3">
        <v>19000</v>
      </c>
      <c r="G77" s="3" t="s">
        <v>127</v>
      </c>
      <c r="H77" s="2">
        <v>31.537099999999999</v>
      </c>
      <c r="I77" s="2">
        <v>4953.05</v>
      </c>
      <c r="J77" s="3" t="s">
        <v>127</v>
      </c>
      <c r="K77" s="3" t="s">
        <v>127</v>
      </c>
      <c r="L77" s="3" t="s">
        <v>140</v>
      </c>
      <c r="M77" s="2">
        <v>10.6767</v>
      </c>
      <c r="N77" s="3" t="s">
        <v>127</v>
      </c>
      <c r="O77" s="3" t="s">
        <v>127</v>
      </c>
      <c r="P77" s="2">
        <v>4891.96</v>
      </c>
      <c r="Q77" s="3" t="s">
        <v>127</v>
      </c>
      <c r="R77" s="3" t="s">
        <v>127</v>
      </c>
      <c r="S77" s="3" t="s">
        <v>127</v>
      </c>
      <c r="T77" s="3" t="s">
        <v>161</v>
      </c>
      <c r="U77" s="3"/>
      <c r="V77" s="3"/>
      <c r="W77" s="2">
        <v>415.084</v>
      </c>
      <c r="X77" s="2">
        <v>47.944899999999997</v>
      </c>
      <c r="Y77" s="2">
        <v>46.122799999999998</v>
      </c>
      <c r="Z77" s="2">
        <v>236.029</v>
      </c>
      <c r="AA77" s="2">
        <v>798.4941</v>
      </c>
      <c r="AB77" s="2" t="s">
        <v>127</v>
      </c>
      <c r="AC77" s="2">
        <v>10.5365</v>
      </c>
      <c r="AD77" s="2">
        <v>171</v>
      </c>
      <c r="AE77" s="2">
        <v>59.765000000000001</v>
      </c>
      <c r="AF77" s="87"/>
      <c r="AG77" s="87"/>
      <c r="AH77" s="87"/>
      <c r="AI77" s="88">
        <v>1.8859999999999999</v>
      </c>
      <c r="AJ77" s="88"/>
      <c r="AK77" s="3" t="s">
        <v>127</v>
      </c>
      <c r="AL77" s="3" t="s">
        <v>127</v>
      </c>
      <c r="AM77" s="4"/>
      <c r="AN77" s="4"/>
      <c r="AO77" s="4"/>
      <c r="AP77" s="3" t="s">
        <v>127</v>
      </c>
      <c r="AQ77" s="2">
        <v>1.3519000000000001</v>
      </c>
      <c r="AR77" s="3" t="s">
        <v>127</v>
      </c>
      <c r="AS77" s="3" t="s">
        <v>128</v>
      </c>
      <c r="AT77" s="3" t="s">
        <v>127</v>
      </c>
      <c r="AU77" s="4"/>
      <c r="AV77" s="4"/>
      <c r="AW77" s="3" t="s">
        <v>127</v>
      </c>
      <c r="AX77" s="3" t="s">
        <v>127</v>
      </c>
      <c r="AY77" s="3" t="s">
        <v>127</v>
      </c>
      <c r="AZ77" s="3" t="s">
        <v>127</v>
      </c>
      <c r="BA77" s="4"/>
      <c r="BB77" s="3" t="s">
        <v>127</v>
      </c>
      <c r="BC77" s="3" t="s">
        <v>128</v>
      </c>
      <c r="BD77" s="2">
        <v>1.6865000000000001</v>
      </c>
      <c r="BE77" s="2">
        <v>59.446100000000001</v>
      </c>
      <c r="BF77" s="3" t="s">
        <v>127</v>
      </c>
      <c r="BG77" s="3" t="s">
        <v>127</v>
      </c>
      <c r="BH77" s="4"/>
      <c r="BI77" s="4"/>
      <c r="BJ77" s="4"/>
      <c r="BK77" s="4"/>
      <c r="BL77" s="2" t="s">
        <v>128</v>
      </c>
      <c r="BM77" s="4"/>
      <c r="BN77" s="4"/>
      <c r="BO77" s="3" t="s">
        <v>127</v>
      </c>
      <c r="BP77" s="3" t="s">
        <v>127</v>
      </c>
      <c r="BQ77" s="3" t="s">
        <v>127</v>
      </c>
      <c r="BR77" s="3" t="s">
        <v>127</v>
      </c>
      <c r="BS77" s="3" t="s">
        <v>127</v>
      </c>
      <c r="BT77" s="4"/>
      <c r="BU77" s="4"/>
      <c r="BV77" s="4"/>
      <c r="BW77" s="3" t="s">
        <v>127</v>
      </c>
      <c r="BX77" s="4"/>
      <c r="BY77" s="3"/>
      <c r="BZ77" s="3"/>
      <c r="CA77" s="3" t="s">
        <v>127</v>
      </c>
      <c r="CB77" s="3"/>
      <c r="CC77" s="3" t="s">
        <v>127</v>
      </c>
      <c r="CD77" s="2">
        <f>7.0303*43</f>
        <v>302.30290000000002</v>
      </c>
      <c r="CE77" s="3" t="s">
        <v>127</v>
      </c>
      <c r="CF77" s="3" t="s">
        <v>127</v>
      </c>
      <c r="CG77" s="3"/>
      <c r="CH77" s="3"/>
      <c r="CI77" s="2">
        <f>1.2201*43</f>
        <v>52.464300000000001</v>
      </c>
      <c r="CJ77" s="2" t="s">
        <v>128</v>
      </c>
      <c r="CK77" s="3" t="s">
        <v>127</v>
      </c>
      <c r="CL77" s="3" t="s">
        <v>127</v>
      </c>
      <c r="CM77" s="2" t="s">
        <v>128</v>
      </c>
      <c r="CN77" s="3" t="s">
        <v>127</v>
      </c>
      <c r="CO77" s="3" t="s">
        <v>127</v>
      </c>
      <c r="CP77" s="3" t="s">
        <v>127</v>
      </c>
      <c r="CQ77" s="3" t="s">
        <v>127</v>
      </c>
      <c r="CR77" s="3" t="s">
        <v>127</v>
      </c>
      <c r="CS77" s="2">
        <v>2</v>
      </c>
      <c r="CT77" s="3" t="s">
        <v>141</v>
      </c>
      <c r="CU77" s="113">
        <v>4.9000000000000004</v>
      </c>
      <c r="CV77" s="114">
        <v>102</v>
      </c>
      <c r="CW77" s="109" t="s">
        <v>156</v>
      </c>
      <c r="CX77" s="109" t="s">
        <v>156</v>
      </c>
      <c r="CY77" s="109" t="s">
        <v>156</v>
      </c>
      <c r="CZ77" s="109" t="s">
        <v>131</v>
      </c>
      <c r="DA77" s="109" t="s">
        <v>131</v>
      </c>
      <c r="DB77" s="109" t="s">
        <v>131</v>
      </c>
      <c r="DC77" s="109" t="s">
        <v>131</v>
      </c>
      <c r="DD77" s="109" t="s">
        <v>131</v>
      </c>
      <c r="DE77" s="3"/>
      <c r="DF77" s="3"/>
      <c r="DG77" s="3"/>
      <c r="DH77" s="3"/>
      <c r="DI77" s="3"/>
      <c r="DJ77" s="3" t="s">
        <v>131</v>
      </c>
      <c r="DK77" s="3" t="s">
        <v>131</v>
      </c>
      <c r="DL77" s="3" t="s">
        <v>131</v>
      </c>
      <c r="DM77" s="3" t="s">
        <v>131</v>
      </c>
      <c r="DN77" s="3" t="s">
        <v>131</v>
      </c>
      <c r="DO77" s="3" t="s">
        <v>131</v>
      </c>
      <c r="DP77" s="3" t="s">
        <v>131</v>
      </c>
      <c r="DQ77" s="3" t="s">
        <v>131</v>
      </c>
      <c r="DR77" s="3" t="s">
        <v>131</v>
      </c>
      <c r="DS77" s="3" t="s">
        <v>131</v>
      </c>
      <c r="DT77" s="3" t="s">
        <v>131</v>
      </c>
      <c r="DU77" s="3" t="s">
        <v>131</v>
      </c>
      <c r="DV77" s="3" t="s">
        <v>131</v>
      </c>
      <c r="DW77" s="3" t="s">
        <v>131</v>
      </c>
      <c r="DX77" s="3" t="s">
        <v>131</v>
      </c>
      <c r="DY77" s="3" t="s">
        <v>131</v>
      </c>
      <c r="DZ77" s="3" t="s">
        <v>131</v>
      </c>
      <c r="EA77" s="3" t="s">
        <v>131</v>
      </c>
      <c r="EB77" s="3" t="s">
        <v>131</v>
      </c>
      <c r="EC77" s="3" t="s">
        <v>131</v>
      </c>
      <c r="ED77" s="3" t="s">
        <v>131</v>
      </c>
      <c r="EE77" s="3" t="s">
        <v>131</v>
      </c>
    </row>
    <row r="78" spans="1:135" s="90" customFormat="1" x14ac:dyDescent="0.2">
      <c r="A78" s="3">
        <v>27</v>
      </c>
      <c r="B78" s="19">
        <v>40932</v>
      </c>
      <c r="C78" s="3">
        <v>17113612</v>
      </c>
      <c r="D78" s="17" t="s">
        <v>192</v>
      </c>
      <c r="E78" s="15">
        <v>113835.93829999999</v>
      </c>
      <c r="F78" s="15"/>
      <c r="G78" s="3"/>
      <c r="H78" s="86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>
        <v>338.40199999999999</v>
      </c>
      <c r="X78" s="15">
        <v>28.243600000000001</v>
      </c>
      <c r="Y78" s="15">
        <v>7.4122999999999994E-2</v>
      </c>
      <c r="Z78" s="15">
        <v>435.09699999999998</v>
      </c>
      <c r="AA78" s="15">
        <v>372.26029999999997</v>
      </c>
      <c r="AB78" s="15">
        <v>0.874</v>
      </c>
      <c r="AC78" s="15">
        <v>11.638299999999999</v>
      </c>
      <c r="AD78" s="15">
        <v>1481</v>
      </c>
      <c r="AE78" s="15">
        <v>78.464500000000001</v>
      </c>
      <c r="AF78" s="15"/>
      <c r="AG78" s="15"/>
      <c r="AH78" s="15"/>
      <c r="AI78" s="15"/>
      <c r="AJ78" s="15"/>
      <c r="AK78" s="3" t="s">
        <v>127</v>
      </c>
      <c r="AL78" s="3" t="s">
        <v>127</v>
      </c>
      <c r="AM78" s="3" t="s">
        <v>127</v>
      </c>
      <c r="AN78" s="3" t="s">
        <v>127</v>
      </c>
      <c r="AO78" s="3" t="s">
        <v>127</v>
      </c>
      <c r="AP78" s="3" t="s">
        <v>127</v>
      </c>
      <c r="AQ78" s="3" t="s">
        <v>127</v>
      </c>
      <c r="AR78" s="3" t="s">
        <v>127</v>
      </c>
      <c r="AS78" s="3" t="s">
        <v>154</v>
      </c>
      <c r="AT78" s="3" t="s">
        <v>127</v>
      </c>
      <c r="AU78" s="3" t="s">
        <v>127</v>
      </c>
      <c r="AV78" s="3" t="s">
        <v>127</v>
      </c>
      <c r="AW78" s="3" t="s">
        <v>127</v>
      </c>
      <c r="AX78" s="3" t="s">
        <v>127</v>
      </c>
      <c r="AY78" s="3" t="s">
        <v>127</v>
      </c>
      <c r="AZ78" s="3" t="s">
        <v>127</v>
      </c>
      <c r="BA78" s="3" t="s">
        <v>127</v>
      </c>
      <c r="BB78" s="3" t="s">
        <v>127</v>
      </c>
      <c r="BC78" s="3" t="s">
        <v>127</v>
      </c>
      <c r="BD78" s="3" t="s">
        <v>127</v>
      </c>
      <c r="BE78" s="3" t="s">
        <v>133</v>
      </c>
      <c r="BF78" s="3" t="s">
        <v>127</v>
      </c>
      <c r="BG78" s="3" t="s">
        <v>127</v>
      </c>
      <c r="BH78" s="3" t="s">
        <v>127</v>
      </c>
      <c r="BI78" s="3" t="s">
        <v>127</v>
      </c>
      <c r="BJ78" s="3" t="s">
        <v>127</v>
      </c>
      <c r="BK78" s="3" t="s">
        <v>127</v>
      </c>
      <c r="BL78" s="3" t="s">
        <v>127</v>
      </c>
      <c r="BM78" s="3" t="s">
        <v>127</v>
      </c>
      <c r="BN78" s="3" t="s">
        <v>127</v>
      </c>
      <c r="BO78" s="3" t="s">
        <v>127</v>
      </c>
      <c r="BP78" s="3" t="s">
        <v>127</v>
      </c>
      <c r="BQ78" s="3" t="s">
        <v>127</v>
      </c>
      <c r="BR78" s="3" t="s">
        <v>127</v>
      </c>
      <c r="BS78" s="3" t="s">
        <v>127</v>
      </c>
      <c r="BT78" s="3" t="s">
        <v>127</v>
      </c>
      <c r="BU78" s="3" t="s">
        <v>127</v>
      </c>
      <c r="BV78" s="3" t="s">
        <v>127</v>
      </c>
      <c r="BW78" s="3" t="s">
        <v>127</v>
      </c>
      <c r="BX78" s="3" t="s">
        <v>127</v>
      </c>
      <c r="BY78" s="3" t="s">
        <v>127</v>
      </c>
      <c r="BZ78" s="3" t="s">
        <v>127</v>
      </c>
      <c r="CA78" s="3" t="s">
        <v>127</v>
      </c>
      <c r="CB78" s="3" t="s">
        <v>127</v>
      </c>
      <c r="CC78" s="3" t="s">
        <v>127</v>
      </c>
      <c r="CD78" s="3">
        <v>6.52</v>
      </c>
      <c r="CE78" s="3" t="s">
        <v>127</v>
      </c>
      <c r="CF78" s="3" t="s">
        <v>127</v>
      </c>
      <c r="CG78" s="3" t="s">
        <v>127</v>
      </c>
      <c r="CH78" s="3" t="s">
        <v>127</v>
      </c>
      <c r="CI78" s="3" t="s">
        <v>154</v>
      </c>
      <c r="CJ78" s="3" t="s">
        <v>154</v>
      </c>
      <c r="CK78" s="3" t="s">
        <v>127</v>
      </c>
      <c r="CL78" s="3" t="s">
        <v>127</v>
      </c>
      <c r="CM78" s="3" t="s">
        <v>127</v>
      </c>
      <c r="CN78" s="3" t="s">
        <v>127</v>
      </c>
      <c r="CO78" s="3" t="s">
        <v>127</v>
      </c>
      <c r="CP78" s="3" t="s">
        <v>127</v>
      </c>
      <c r="CQ78" s="3" t="s">
        <v>127</v>
      </c>
      <c r="CR78" s="3" t="s">
        <v>127</v>
      </c>
      <c r="CS78" s="3" t="s">
        <v>127</v>
      </c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 t="s">
        <v>127</v>
      </c>
      <c r="DK78" s="3" t="s">
        <v>127</v>
      </c>
      <c r="DL78" s="3">
        <v>343</v>
      </c>
      <c r="DM78" s="3" t="s">
        <v>127</v>
      </c>
      <c r="DN78" s="3" t="s">
        <v>127</v>
      </c>
      <c r="DO78" s="3" t="s">
        <v>127</v>
      </c>
      <c r="DP78" s="3" t="s">
        <v>127</v>
      </c>
      <c r="DQ78" s="3" t="s">
        <v>127</v>
      </c>
      <c r="DR78" s="3" t="s">
        <v>127</v>
      </c>
      <c r="DS78" s="3" t="s">
        <v>127</v>
      </c>
      <c r="DT78" s="3" t="s">
        <v>127</v>
      </c>
      <c r="DU78" s="3" t="s">
        <v>127</v>
      </c>
      <c r="DV78" s="3" t="s">
        <v>127</v>
      </c>
      <c r="DW78" s="3" t="s">
        <v>127</v>
      </c>
      <c r="DX78" s="3" t="s">
        <v>127</v>
      </c>
      <c r="DY78" s="3" t="s">
        <v>127</v>
      </c>
      <c r="DZ78" s="3" t="s">
        <v>127</v>
      </c>
      <c r="EA78" s="3" t="s">
        <v>127</v>
      </c>
      <c r="EB78" s="3" t="s">
        <v>127</v>
      </c>
      <c r="EC78" s="3" t="s">
        <v>127</v>
      </c>
      <c r="ED78" s="3" t="s">
        <v>127</v>
      </c>
      <c r="EE78" s="3" t="s">
        <v>127</v>
      </c>
    </row>
    <row r="79" spans="1:135" s="90" customFormat="1" x14ac:dyDescent="0.2">
      <c r="A79" s="3">
        <v>27</v>
      </c>
      <c r="B79" s="19">
        <v>40944</v>
      </c>
      <c r="C79" s="3">
        <v>17113612</v>
      </c>
      <c r="D79" s="17" t="s">
        <v>192</v>
      </c>
      <c r="E79" s="15">
        <v>335860</v>
      </c>
      <c r="F79" s="15"/>
      <c r="G79" s="3"/>
      <c r="H79" s="86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>
        <v>457.65699999999998</v>
      </c>
      <c r="X79" s="15">
        <v>8.9486500000000007</v>
      </c>
      <c r="Y79" s="15">
        <v>0.73368800000000001</v>
      </c>
      <c r="Z79" s="15">
        <v>333.99099999999999</v>
      </c>
      <c r="AA79" s="15">
        <v>726.61149999999998</v>
      </c>
      <c r="AB79" s="15">
        <v>1.8268</v>
      </c>
      <c r="AC79" s="15">
        <v>16.7041</v>
      </c>
      <c r="AD79" s="15">
        <v>237</v>
      </c>
      <c r="AE79" s="15">
        <v>160.3014</v>
      </c>
      <c r="AF79" s="15"/>
      <c r="AG79" s="15"/>
      <c r="AH79" s="15"/>
      <c r="AI79" s="15"/>
      <c r="AJ79" s="15"/>
      <c r="AK79" s="3" t="s">
        <v>127</v>
      </c>
      <c r="AL79" s="3" t="s">
        <v>127</v>
      </c>
      <c r="AM79" s="3" t="s">
        <v>127</v>
      </c>
      <c r="AN79" s="3" t="s">
        <v>127</v>
      </c>
      <c r="AO79" s="3" t="s">
        <v>127</v>
      </c>
      <c r="AP79" s="3" t="s">
        <v>127</v>
      </c>
      <c r="AQ79" s="3" t="s">
        <v>127</v>
      </c>
      <c r="AR79" s="3" t="s">
        <v>127</v>
      </c>
      <c r="AS79" s="3">
        <v>4.5</v>
      </c>
      <c r="AT79" s="3" t="s">
        <v>127</v>
      </c>
      <c r="AU79" s="3" t="s">
        <v>127</v>
      </c>
      <c r="AV79" s="3" t="s">
        <v>127</v>
      </c>
      <c r="AW79" s="3" t="s">
        <v>127</v>
      </c>
      <c r="AX79" s="3" t="s">
        <v>127</v>
      </c>
      <c r="AY79" s="3" t="s">
        <v>127</v>
      </c>
      <c r="AZ79" s="3" t="s">
        <v>127</v>
      </c>
      <c r="BA79" s="3" t="s">
        <v>127</v>
      </c>
      <c r="BB79" s="3" t="s">
        <v>127</v>
      </c>
      <c r="BC79" s="3" t="s">
        <v>127</v>
      </c>
      <c r="BD79" s="3" t="s">
        <v>127</v>
      </c>
      <c r="BE79" s="3" t="s">
        <v>127</v>
      </c>
      <c r="BF79" s="3" t="s">
        <v>127</v>
      </c>
      <c r="BG79" s="3" t="s">
        <v>127</v>
      </c>
      <c r="BH79" s="3" t="s">
        <v>127</v>
      </c>
      <c r="BI79" s="3" t="s">
        <v>127</v>
      </c>
      <c r="BJ79" s="3" t="s">
        <v>127</v>
      </c>
      <c r="BK79" s="3" t="s">
        <v>127</v>
      </c>
      <c r="BL79" s="3" t="s">
        <v>127</v>
      </c>
      <c r="BM79" s="3" t="s">
        <v>127</v>
      </c>
      <c r="BN79" s="3" t="s">
        <v>127</v>
      </c>
      <c r="BO79" s="3" t="s">
        <v>127</v>
      </c>
      <c r="BP79" s="3" t="s">
        <v>127</v>
      </c>
      <c r="BQ79" s="3" t="s">
        <v>127</v>
      </c>
      <c r="BR79" s="3" t="s">
        <v>127</v>
      </c>
      <c r="BS79" s="3" t="s">
        <v>127</v>
      </c>
      <c r="BT79" s="3" t="s">
        <v>127</v>
      </c>
      <c r="BU79" s="3" t="s">
        <v>127</v>
      </c>
      <c r="BV79" s="3" t="s">
        <v>127</v>
      </c>
      <c r="BW79" s="3" t="s">
        <v>127</v>
      </c>
      <c r="BX79" s="3" t="s">
        <v>127</v>
      </c>
      <c r="BY79" s="3" t="s">
        <v>127</v>
      </c>
      <c r="BZ79" s="3" t="s">
        <v>127</v>
      </c>
      <c r="CA79" s="3" t="s">
        <v>127</v>
      </c>
      <c r="CB79" s="3" t="s">
        <v>127</v>
      </c>
      <c r="CC79" s="3" t="s">
        <v>127</v>
      </c>
      <c r="CD79" s="3">
        <v>5.6</v>
      </c>
      <c r="CE79" s="3" t="s">
        <v>127</v>
      </c>
      <c r="CF79" s="3" t="s">
        <v>127</v>
      </c>
      <c r="CG79" s="3" t="s">
        <v>127</v>
      </c>
      <c r="CH79" s="3" t="s">
        <v>127</v>
      </c>
      <c r="CI79" s="3" t="s">
        <v>154</v>
      </c>
      <c r="CJ79" s="3" t="s">
        <v>127</v>
      </c>
      <c r="CK79" s="3" t="s">
        <v>127</v>
      </c>
      <c r="CL79" s="3" t="s">
        <v>127</v>
      </c>
      <c r="CM79" s="3" t="s">
        <v>127</v>
      </c>
      <c r="CN79" s="3" t="s">
        <v>127</v>
      </c>
      <c r="CO79" s="3" t="s">
        <v>127</v>
      </c>
      <c r="CP79" s="3" t="s">
        <v>127</v>
      </c>
      <c r="CQ79" s="3" t="s">
        <v>127</v>
      </c>
      <c r="CR79" s="3" t="s">
        <v>127</v>
      </c>
      <c r="CS79" s="3" t="s">
        <v>127</v>
      </c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 t="s">
        <v>127</v>
      </c>
      <c r="DK79" s="3" t="s">
        <v>157</v>
      </c>
      <c r="DL79" s="3">
        <v>2557</v>
      </c>
      <c r="DM79" s="3" t="s">
        <v>127</v>
      </c>
      <c r="DN79" s="3" t="s">
        <v>127</v>
      </c>
      <c r="DO79" s="3" t="s">
        <v>127</v>
      </c>
      <c r="DP79" s="3" t="s">
        <v>127</v>
      </c>
      <c r="DQ79" s="3" t="s">
        <v>127</v>
      </c>
      <c r="DR79" s="3" t="s">
        <v>127</v>
      </c>
      <c r="DS79" s="3" t="s">
        <v>127</v>
      </c>
      <c r="DT79" s="3" t="s">
        <v>127</v>
      </c>
      <c r="DU79" s="3" t="s">
        <v>127</v>
      </c>
      <c r="DV79" s="3" t="s">
        <v>127</v>
      </c>
      <c r="DW79" s="3" t="s">
        <v>127</v>
      </c>
      <c r="DX79" s="3" t="s">
        <v>127</v>
      </c>
      <c r="DY79" s="3" t="s">
        <v>127</v>
      </c>
      <c r="DZ79" s="3" t="s">
        <v>127</v>
      </c>
      <c r="EA79" s="3" t="s">
        <v>127</v>
      </c>
      <c r="EB79" s="3" t="s">
        <v>127</v>
      </c>
      <c r="EC79" s="3" t="s">
        <v>127</v>
      </c>
      <c r="ED79" s="3" t="s">
        <v>127</v>
      </c>
      <c r="EE79" s="3" t="s">
        <v>127</v>
      </c>
    </row>
    <row r="80" spans="1:135" s="90" customFormat="1" x14ac:dyDescent="0.2">
      <c r="A80" s="3">
        <v>27</v>
      </c>
      <c r="B80" s="19">
        <v>41018</v>
      </c>
      <c r="C80" s="3">
        <v>17113612</v>
      </c>
      <c r="D80" s="17" t="s">
        <v>192</v>
      </c>
      <c r="E80" s="15">
        <v>417740</v>
      </c>
      <c r="F80" s="15"/>
      <c r="G80" s="3">
        <v>1.5265</v>
      </c>
      <c r="H80" s="86">
        <v>5.7538</v>
      </c>
      <c r="I80" s="15">
        <v>0.68898300000000001</v>
      </c>
      <c r="J80" s="15" t="s">
        <v>153</v>
      </c>
      <c r="K80" s="15" t="s">
        <v>127</v>
      </c>
      <c r="L80" s="15"/>
      <c r="M80" s="83">
        <v>445.72210000000001</v>
      </c>
      <c r="N80" s="15" t="s">
        <v>127</v>
      </c>
      <c r="O80" s="15" t="s">
        <v>127</v>
      </c>
      <c r="P80" s="15" t="s">
        <v>127</v>
      </c>
      <c r="Q80" s="15">
        <v>1.7964</v>
      </c>
      <c r="R80" s="15" t="s">
        <v>127</v>
      </c>
      <c r="S80" s="15"/>
      <c r="T80" s="15"/>
      <c r="U80" s="15">
        <v>1140</v>
      </c>
      <c r="V80" s="15"/>
      <c r="W80" s="15">
        <v>482.72399999999999</v>
      </c>
      <c r="X80" s="15">
        <v>7.0631399999999998</v>
      </c>
      <c r="Y80" s="15">
        <v>3.46739</v>
      </c>
      <c r="Z80" s="15">
        <v>302.06700000000001</v>
      </c>
      <c r="AA80" s="15">
        <v>870.88810000000001</v>
      </c>
      <c r="AB80" s="15">
        <v>1.8355999999999999</v>
      </c>
      <c r="AC80" s="15">
        <v>17.5228</v>
      </c>
      <c r="AD80" s="15">
        <v>495</v>
      </c>
      <c r="AE80" s="15">
        <v>193.18119999999999</v>
      </c>
      <c r="AF80" s="15"/>
      <c r="AG80" s="15"/>
      <c r="AH80" s="15"/>
      <c r="AI80" s="15"/>
      <c r="AJ80" s="15"/>
      <c r="AK80" s="3" t="s">
        <v>127</v>
      </c>
      <c r="AL80" s="3" t="s">
        <v>127</v>
      </c>
      <c r="AM80" s="3" t="s">
        <v>127</v>
      </c>
      <c r="AN80" s="3" t="s">
        <v>127</v>
      </c>
      <c r="AO80" s="3" t="s">
        <v>127</v>
      </c>
      <c r="AP80" s="3" t="s">
        <v>127</v>
      </c>
      <c r="AQ80" s="3" t="s">
        <v>127</v>
      </c>
      <c r="AR80" s="3" t="s">
        <v>127</v>
      </c>
      <c r="AS80" s="3">
        <v>3.82</v>
      </c>
      <c r="AT80" s="3" t="s">
        <v>127</v>
      </c>
      <c r="AU80" s="3" t="s">
        <v>127</v>
      </c>
      <c r="AV80" s="3" t="s">
        <v>127</v>
      </c>
      <c r="AW80" s="3" t="s">
        <v>127</v>
      </c>
      <c r="AX80" s="3" t="s">
        <v>127</v>
      </c>
      <c r="AY80" s="3" t="s">
        <v>127</v>
      </c>
      <c r="AZ80" s="3" t="s">
        <v>127</v>
      </c>
      <c r="BA80" s="3" t="s">
        <v>127</v>
      </c>
      <c r="BB80" s="3" t="s">
        <v>127</v>
      </c>
      <c r="BC80" s="3" t="s">
        <v>127</v>
      </c>
      <c r="BD80" s="3" t="s">
        <v>127</v>
      </c>
      <c r="BE80" s="3" t="s">
        <v>127</v>
      </c>
      <c r="BF80" s="3" t="s">
        <v>127</v>
      </c>
      <c r="BG80" s="3" t="s">
        <v>127</v>
      </c>
      <c r="BH80" s="3" t="s">
        <v>127</v>
      </c>
      <c r="BI80" s="3" t="s">
        <v>127</v>
      </c>
      <c r="BJ80" s="3" t="s">
        <v>127</v>
      </c>
      <c r="BK80" s="3" t="s">
        <v>127</v>
      </c>
      <c r="BL80" s="3" t="s">
        <v>127</v>
      </c>
      <c r="BM80" s="3" t="s">
        <v>127</v>
      </c>
      <c r="BN80" s="3" t="s">
        <v>127</v>
      </c>
      <c r="BO80" s="3" t="s">
        <v>127</v>
      </c>
      <c r="BP80" s="3" t="s">
        <v>127</v>
      </c>
      <c r="BQ80" s="3" t="s">
        <v>127</v>
      </c>
      <c r="BR80" s="3" t="s">
        <v>127</v>
      </c>
      <c r="BS80" s="3" t="s">
        <v>127</v>
      </c>
      <c r="BT80" s="3" t="s">
        <v>127</v>
      </c>
      <c r="BU80" s="3" t="s">
        <v>127</v>
      </c>
      <c r="BV80" s="3" t="s">
        <v>127</v>
      </c>
      <c r="BW80" s="3" t="s">
        <v>127</v>
      </c>
      <c r="BX80" s="3" t="s">
        <v>127</v>
      </c>
      <c r="BY80" s="3" t="s">
        <v>127</v>
      </c>
      <c r="BZ80" s="3" t="s">
        <v>127</v>
      </c>
      <c r="CA80" s="3" t="s">
        <v>127</v>
      </c>
      <c r="CB80" s="3" t="s">
        <v>127</v>
      </c>
      <c r="CC80" s="3" t="s">
        <v>127</v>
      </c>
      <c r="CD80" s="3">
        <v>14.5</v>
      </c>
      <c r="CE80" s="3" t="s">
        <v>127</v>
      </c>
      <c r="CF80" s="3" t="s">
        <v>127</v>
      </c>
      <c r="CG80" s="3" t="s">
        <v>127</v>
      </c>
      <c r="CH80" s="3" t="s">
        <v>127</v>
      </c>
      <c r="CI80" s="3" t="s">
        <v>127</v>
      </c>
      <c r="CJ80" s="3" t="s">
        <v>127</v>
      </c>
      <c r="CK80" s="3" t="s">
        <v>127</v>
      </c>
      <c r="CL80" s="3" t="s">
        <v>127</v>
      </c>
      <c r="CM80" s="3" t="s">
        <v>127</v>
      </c>
      <c r="CN80" s="3" t="s">
        <v>127</v>
      </c>
      <c r="CO80" s="3" t="s">
        <v>127</v>
      </c>
      <c r="CP80" s="3" t="s">
        <v>127</v>
      </c>
      <c r="CQ80" s="3" t="s">
        <v>127</v>
      </c>
      <c r="CR80" s="3" t="s">
        <v>127</v>
      </c>
      <c r="CS80" s="3" t="s">
        <v>127</v>
      </c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 t="s">
        <v>127</v>
      </c>
      <c r="DK80" s="3" t="s">
        <v>157</v>
      </c>
      <c r="DL80" s="3">
        <v>5200</v>
      </c>
      <c r="DM80" s="3" t="s">
        <v>127</v>
      </c>
      <c r="DN80" s="3" t="s">
        <v>127</v>
      </c>
      <c r="DO80" s="3" t="s">
        <v>127</v>
      </c>
      <c r="DP80" s="3" t="s">
        <v>127</v>
      </c>
      <c r="DQ80" s="3" t="s">
        <v>127</v>
      </c>
      <c r="DR80" s="3" t="s">
        <v>127</v>
      </c>
      <c r="DS80" s="3" t="s">
        <v>127</v>
      </c>
      <c r="DT80" s="3" t="s">
        <v>127</v>
      </c>
      <c r="DU80" s="3" t="s">
        <v>127</v>
      </c>
      <c r="DV80" s="3" t="s">
        <v>127</v>
      </c>
      <c r="DW80" s="3" t="s">
        <v>127</v>
      </c>
      <c r="DX80" s="3" t="s">
        <v>127</v>
      </c>
      <c r="DY80" s="3" t="s">
        <v>127</v>
      </c>
      <c r="DZ80" s="3" t="s">
        <v>127</v>
      </c>
      <c r="EA80" s="3" t="s">
        <v>127</v>
      </c>
      <c r="EB80" s="3" t="s">
        <v>127</v>
      </c>
      <c r="EC80" s="3" t="s">
        <v>127</v>
      </c>
      <c r="ED80" s="3" t="s">
        <v>127</v>
      </c>
      <c r="EE80" s="3" t="s">
        <v>127</v>
      </c>
    </row>
    <row r="81" spans="1:135" s="90" customFormat="1" x14ac:dyDescent="0.2">
      <c r="A81" s="3">
        <v>27</v>
      </c>
      <c r="B81" s="19">
        <v>41245</v>
      </c>
      <c r="C81" s="3">
        <v>17113612</v>
      </c>
      <c r="D81" s="17" t="s">
        <v>192</v>
      </c>
      <c r="E81" s="15">
        <v>469000</v>
      </c>
      <c r="F81" s="15"/>
      <c r="G81" s="3"/>
      <c r="H81" s="86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</row>
    <row r="82" spans="1:135" s="90" customFormat="1" x14ac:dyDescent="0.2">
      <c r="A82" s="3">
        <v>27</v>
      </c>
      <c r="B82" s="19">
        <v>41245</v>
      </c>
      <c r="C82" s="3">
        <v>17113612</v>
      </c>
      <c r="D82" s="17" t="s">
        <v>192</v>
      </c>
      <c r="E82" s="15">
        <v>465000</v>
      </c>
      <c r="F82" s="15"/>
      <c r="G82" s="3"/>
      <c r="H82" s="86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</row>
    <row r="83" spans="1:135" s="90" customFormat="1" x14ac:dyDescent="0.2">
      <c r="A83" s="3">
        <v>27</v>
      </c>
      <c r="B83" s="19">
        <v>41245</v>
      </c>
      <c r="C83" s="3">
        <v>17113612</v>
      </c>
      <c r="D83" s="17" t="s">
        <v>192</v>
      </c>
      <c r="E83" s="15">
        <v>455000</v>
      </c>
      <c r="F83" s="15"/>
      <c r="G83" s="3"/>
      <c r="H83" s="86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126">
        <v>6.27</v>
      </c>
      <c r="CV83" s="126">
        <v>67.400000000000006</v>
      </c>
      <c r="CW83" s="129" t="s">
        <v>127</v>
      </c>
      <c r="CX83" s="129">
        <v>2.0499999999999998</v>
      </c>
      <c r="CY83" s="129">
        <v>3.48</v>
      </c>
      <c r="CZ83" s="126" t="s">
        <v>127</v>
      </c>
      <c r="DA83" s="126" t="s">
        <v>127</v>
      </c>
      <c r="DB83" s="126" t="s">
        <v>127</v>
      </c>
      <c r="DC83" s="126" t="s">
        <v>127</v>
      </c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</row>
    <row r="84" spans="1:135" s="90" customFormat="1" x14ac:dyDescent="0.2">
      <c r="A84" s="3">
        <v>27</v>
      </c>
      <c r="B84" s="19">
        <v>41245</v>
      </c>
      <c r="C84" s="3">
        <v>17113612</v>
      </c>
      <c r="D84" s="17" t="s">
        <v>192</v>
      </c>
      <c r="E84" s="15">
        <v>4000</v>
      </c>
      <c r="F84" s="15"/>
      <c r="G84" s="3"/>
      <c r="H84" s="86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>
        <v>104.681</v>
      </c>
      <c r="X84" s="15">
        <v>9.1282599999999992</v>
      </c>
      <c r="Y84" s="15">
        <v>42.1203</v>
      </c>
      <c r="Z84" s="15">
        <v>178.15799999999999</v>
      </c>
      <c r="AA84" s="15">
        <v>208.91329999999999</v>
      </c>
      <c r="AB84" s="15">
        <v>0.6109</v>
      </c>
      <c r="AC84" s="15">
        <v>139.04920000000001</v>
      </c>
      <c r="AD84" s="15">
        <v>428</v>
      </c>
      <c r="AE84" s="15">
        <v>156.47200000000001</v>
      </c>
      <c r="AF84" s="15" t="s">
        <v>193</v>
      </c>
      <c r="AG84" s="15"/>
      <c r="AH84" s="15"/>
      <c r="AI84" s="15"/>
      <c r="AJ84" s="15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</row>
    <row r="85" spans="1:135" s="90" customFormat="1" x14ac:dyDescent="0.2">
      <c r="A85" s="3">
        <v>27</v>
      </c>
      <c r="B85" s="19">
        <v>41245</v>
      </c>
      <c r="C85" s="3">
        <v>17113612</v>
      </c>
      <c r="D85" s="17" t="s">
        <v>192</v>
      </c>
      <c r="E85" s="15">
        <v>483000</v>
      </c>
      <c r="F85" s="15"/>
      <c r="G85" s="3"/>
      <c r="H85" s="86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>
        <v>42.568300000000001</v>
      </c>
      <c r="X85" s="15">
        <v>2.4294699999999998</v>
      </c>
      <c r="Y85" s="15">
        <v>17.6599</v>
      </c>
      <c r="Z85" s="15">
        <v>96.119799999999998</v>
      </c>
      <c r="AA85" s="15">
        <v>100.74299999999999</v>
      </c>
      <c r="AB85" s="15">
        <v>0.31769999999999998</v>
      </c>
      <c r="AC85" s="15">
        <v>25.436900000000001</v>
      </c>
      <c r="AD85" s="15">
        <v>217</v>
      </c>
      <c r="AE85" s="15">
        <v>118.3412</v>
      </c>
      <c r="AF85" s="15" t="s">
        <v>193</v>
      </c>
      <c r="AG85" s="15"/>
      <c r="AH85" s="15"/>
      <c r="AI85" s="15"/>
      <c r="AJ85" s="15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</row>
    <row r="86" spans="1:135" s="90" customFormat="1" x14ac:dyDescent="0.2">
      <c r="A86" s="3">
        <v>27</v>
      </c>
      <c r="B86" s="19">
        <v>41245</v>
      </c>
      <c r="C86" s="3">
        <v>17113612</v>
      </c>
      <c r="D86" s="17" t="s">
        <v>192</v>
      </c>
      <c r="E86" s="15">
        <v>457500</v>
      </c>
      <c r="F86" s="15"/>
      <c r="G86" s="3"/>
      <c r="H86" s="86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>
        <v>41.1372</v>
      </c>
      <c r="X86" s="15">
        <v>1.60382</v>
      </c>
      <c r="Y86" s="15">
        <v>11.104799999999999</v>
      </c>
      <c r="Z86" s="15">
        <v>63.116</v>
      </c>
      <c r="AA86" s="15">
        <v>90.567499999999995</v>
      </c>
      <c r="AB86" s="15">
        <v>0.34649999999999997</v>
      </c>
      <c r="AC86" s="15">
        <v>19.041599999999999</v>
      </c>
      <c r="AD86" s="15">
        <v>183</v>
      </c>
      <c r="AE86" s="15">
        <v>25.369599999999998</v>
      </c>
      <c r="AF86" s="15" t="s">
        <v>193</v>
      </c>
      <c r="AG86" s="15"/>
      <c r="AH86" s="15"/>
      <c r="AI86" s="15"/>
      <c r="AJ86" s="15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</row>
    <row r="87" spans="1:135" s="90" customFormat="1" x14ac:dyDescent="0.2">
      <c r="A87" s="3">
        <v>27</v>
      </c>
      <c r="B87" s="19">
        <v>41245</v>
      </c>
      <c r="C87" s="3">
        <v>17113612</v>
      </c>
      <c r="D87" s="17" t="s">
        <v>192</v>
      </c>
      <c r="E87" s="15">
        <v>491000</v>
      </c>
      <c r="F87" s="15"/>
      <c r="G87" s="3"/>
      <c r="H87" s="86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</row>
    <row r="88" spans="1:135" s="90" customFormat="1" x14ac:dyDescent="0.2">
      <c r="A88" s="3">
        <v>27</v>
      </c>
      <c r="B88" s="19">
        <v>42200</v>
      </c>
      <c r="C88" s="3">
        <v>17113612</v>
      </c>
      <c r="D88" s="17" t="s">
        <v>192</v>
      </c>
      <c r="E88" s="15">
        <v>472050</v>
      </c>
      <c r="F88" s="15">
        <v>189130</v>
      </c>
      <c r="G88" s="3" t="s">
        <v>127</v>
      </c>
      <c r="H88" s="15">
        <v>31.459</v>
      </c>
      <c r="I88" s="15">
        <v>243.96700000000001</v>
      </c>
      <c r="J88" s="15" t="s">
        <v>127</v>
      </c>
      <c r="K88" s="15" t="s">
        <v>127</v>
      </c>
      <c r="L88" s="15" t="s">
        <v>127</v>
      </c>
      <c r="M88" s="15">
        <v>329.90899999999999</v>
      </c>
      <c r="N88" s="15" t="s">
        <v>127</v>
      </c>
      <c r="O88" s="15" t="s">
        <v>127</v>
      </c>
      <c r="P88" s="15">
        <v>1368.72</v>
      </c>
      <c r="Q88" s="15" t="s">
        <v>127</v>
      </c>
      <c r="R88" s="15" t="s">
        <v>127</v>
      </c>
      <c r="S88" s="15" t="s">
        <v>127</v>
      </c>
      <c r="T88" s="15">
        <v>5.8834900000000001</v>
      </c>
      <c r="U88" s="15">
        <v>742.3</v>
      </c>
      <c r="V88" s="15"/>
      <c r="W88" s="15">
        <v>376.553</v>
      </c>
      <c r="X88" s="15">
        <v>3.3759899999999998</v>
      </c>
      <c r="Y88" s="15">
        <v>23.368400000000001</v>
      </c>
      <c r="Z88" s="15">
        <v>275.41300000000001</v>
      </c>
      <c r="AA88" s="15">
        <v>637.11599999999999</v>
      </c>
      <c r="AB88" s="15">
        <v>1.9554</v>
      </c>
      <c r="AC88" s="15">
        <v>24.549399999999999</v>
      </c>
      <c r="AD88" s="15">
        <v>220</v>
      </c>
      <c r="AE88" s="15">
        <v>206.43049999999999</v>
      </c>
      <c r="AF88" s="15"/>
      <c r="AG88" s="15"/>
      <c r="AH88" s="15"/>
      <c r="AI88" s="15"/>
      <c r="AJ88" s="15"/>
      <c r="AK88" s="3" t="s">
        <v>127</v>
      </c>
      <c r="AL88" s="3" t="s">
        <v>127</v>
      </c>
      <c r="AM88" s="3" t="s">
        <v>127</v>
      </c>
      <c r="AN88" s="3" t="s">
        <v>127</v>
      </c>
      <c r="AO88" s="3" t="s">
        <v>127</v>
      </c>
      <c r="AP88" s="3" t="s">
        <v>127</v>
      </c>
      <c r="AQ88" s="3" t="s">
        <v>127</v>
      </c>
      <c r="AR88" s="3" t="s">
        <v>127</v>
      </c>
      <c r="AS88" s="3" t="s">
        <v>154</v>
      </c>
      <c r="AT88" s="3" t="s">
        <v>127</v>
      </c>
      <c r="AU88" s="3" t="s">
        <v>127</v>
      </c>
      <c r="AV88" s="3" t="s">
        <v>127</v>
      </c>
      <c r="AW88" s="3" t="s">
        <v>127</v>
      </c>
      <c r="AX88" s="3" t="s">
        <v>127</v>
      </c>
      <c r="AY88" s="3" t="s">
        <v>127</v>
      </c>
      <c r="AZ88" s="3" t="s">
        <v>127</v>
      </c>
      <c r="BA88" s="3" t="s">
        <v>127</v>
      </c>
      <c r="BB88" s="3" t="s">
        <v>127</v>
      </c>
      <c r="BC88" s="3" t="s">
        <v>127</v>
      </c>
      <c r="BD88" s="3" t="s">
        <v>127</v>
      </c>
      <c r="BE88" s="3" t="s">
        <v>127</v>
      </c>
      <c r="BF88" s="3" t="s">
        <v>127</v>
      </c>
      <c r="BG88" s="3" t="s">
        <v>127</v>
      </c>
      <c r="BH88" s="3" t="s">
        <v>127</v>
      </c>
      <c r="BI88" s="3" t="s">
        <v>127</v>
      </c>
      <c r="BJ88" s="3" t="s">
        <v>127</v>
      </c>
      <c r="BK88" s="3" t="s">
        <v>127</v>
      </c>
      <c r="BL88" s="3" t="s">
        <v>127</v>
      </c>
      <c r="BM88" s="3" t="s">
        <v>127</v>
      </c>
      <c r="BN88" s="3" t="s">
        <v>127</v>
      </c>
      <c r="BO88" s="3" t="s">
        <v>127</v>
      </c>
      <c r="BP88" s="3" t="s">
        <v>127</v>
      </c>
      <c r="BQ88" s="3" t="s">
        <v>127</v>
      </c>
      <c r="BR88" s="3" t="s">
        <v>127</v>
      </c>
      <c r="BS88" s="3" t="s">
        <v>127</v>
      </c>
      <c r="BT88" s="3" t="s">
        <v>127</v>
      </c>
      <c r="BU88" s="3" t="s">
        <v>127</v>
      </c>
      <c r="BV88" s="3" t="s">
        <v>127</v>
      </c>
      <c r="BW88" s="3" t="s">
        <v>127</v>
      </c>
      <c r="BX88" s="3" t="s">
        <v>127</v>
      </c>
      <c r="BY88" s="3" t="s">
        <v>127</v>
      </c>
      <c r="BZ88" s="3" t="s">
        <v>127</v>
      </c>
      <c r="CA88" s="3" t="s">
        <v>127</v>
      </c>
      <c r="CB88" s="3" t="s">
        <v>127</v>
      </c>
      <c r="CC88" s="3" t="s">
        <v>127</v>
      </c>
      <c r="CD88" s="3" t="s">
        <v>133</v>
      </c>
      <c r="CE88" s="3" t="s">
        <v>127</v>
      </c>
      <c r="CF88" s="3" t="s">
        <v>127</v>
      </c>
      <c r="CG88" s="3" t="s">
        <v>127</v>
      </c>
      <c r="CH88" s="3" t="s">
        <v>127</v>
      </c>
      <c r="CI88" s="3" t="s">
        <v>127</v>
      </c>
      <c r="CJ88" s="3" t="s">
        <v>127</v>
      </c>
      <c r="CK88" s="3" t="s">
        <v>127</v>
      </c>
      <c r="CL88" s="3" t="s">
        <v>127</v>
      </c>
      <c r="CM88" s="3" t="s">
        <v>127</v>
      </c>
      <c r="CN88" s="3" t="s">
        <v>127</v>
      </c>
      <c r="CO88" s="3" t="s">
        <v>127</v>
      </c>
      <c r="CP88" s="3" t="s">
        <v>127</v>
      </c>
      <c r="CQ88" s="3" t="s">
        <v>127</v>
      </c>
      <c r="CR88" s="3" t="s">
        <v>127</v>
      </c>
      <c r="CS88" s="3" t="s">
        <v>127</v>
      </c>
      <c r="CT88" s="3"/>
      <c r="CU88" s="4">
        <v>10.3</v>
      </c>
      <c r="CV88" s="4">
        <v>214.8</v>
      </c>
      <c r="CW88" s="4" t="s">
        <v>131</v>
      </c>
      <c r="CX88" s="3">
        <v>3.6</v>
      </c>
      <c r="CY88" s="4">
        <v>1.23</v>
      </c>
      <c r="CZ88" s="4" t="s">
        <v>131</v>
      </c>
      <c r="DA88" s="4" t="s">
        <v>131</v>
      </c>
      <c r="DB88" s="4" t="s">
        <v>131</v>
      </c>
      <c r="DC88" s="4" t="s">
        <v>131</v>
      </c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</row>
    <row r="89" spans="1:135" s="90" customFormat="1" x14ac:dyDescent="0.2">
      <c r="A89" s="3">
        <v>27</v>
      </c>
      <c r="B89" s="19">
        <v>42914</v>
      </c>
      <c r="C89" s="3">
        <v>17113612</v>
      </c>
      <c r="D89" s="17" t="s">
        <v>192</v>
      </c>
      <c r="E89" s="15">
        <v>121640</v>
      </c>
      <c r="F89" s="15">
        <v>43676</v>
      </c>
      <c r="G89" s="3" t="s">
        <v>127</v>
      </c>
      <c r="H89" s="86">
        <v>45.215400000000002</v>
      </c>
      <c r="I89" s="15">
        <v>70.261200000000002</v>
      </c>
      <c r="J89" s="15" t="s">
        <v>127</v>
      </c>
      <c r="K89" s="15" t="s">
        <v>127</v>
      </c>
      <c r="L89" s="15" t="s">
        <v>127</v>
      </c>
      <c r="M89" s="15">
        <v>59.3733</v>
      </c>
      <c r="N89" s="15" t="s">
        <v>127</v>
      </c>
      <c r="O89" s="15" t="s">
        <v>127</v>
      </c>
      <c r="P89" s="15">
        <v>14.2156</v>
      </c>
      <c r="Q89" s="15" t="s">
        <v>127</v>
      </c>
      <c r="R89" s="15" t="s">
        <v>127</v>
      </c>
      <c r="S89" s="15"/>
      <c r="T89" s="15" t="s">
        <v>140</v>
      </c>
      <c r="U89" s="15">
        <v>378.03699999999998</v>
      </c>
      <c r="V89" s="15"/>
      <c r="W89" s="15">
        <v>106.91</v>
      </c>
      <c r="X89" s="15">
        <v>2.2718099999999999</v>
      </c>
      <c r="Y89" s="15">
        <v>10.7148</v>
      </c>
      <c r="Z89" s="15">
        <v>109.36199999999999</v>
      </c>
      <c r="AA89" s="15">
        <v>165.7071</v>
      </c>
      <c r="AB89" s="15"/>
      <c r="AC89" s="15">
        <v>80.479900000000001</v>
      </c>
      <c r="AD89" s="15">
        <v>178</v>
      </c>
      <c r="AE89" s="15">
        <v>47.3202</v>
      </c>
      <c r="AF89" s="15"/>
      <c r="AG89" s="15"/>
      <c r="AH89" s="15"/>
      <c r="AI89" s="15"/>
      <c r="AJ89" s="15"/>
      <c r="AK89" s="3" t="s">
        <v>127</v>
      </c>
      <c r="AL89" s="3" t="s">
        <v>127</v>
      </c>
      <c r="AM89" s="3" t="s">
        <v>127</v>
      </c>
      <c r="AN89" s="3" t="s">
        <v>127</v>
      </c>
      <c r="AO89" s="3" t="s">
        <v>127</v>
      </c>
      <c r="AP89" s="3" t="s">
        <v>127</v>
      </c>
      <c r="AQ89" s="3" t="s">
        <v>127</v>
      </c>
      <c r="AR89" s="3" t="s">
        <v>127</v>
      </c>
      <c r="AS89" s="3" t="s">
        <v>170</v>
      </c>
      <c r="AT89" s="3" t="s">
        <v>127</v>
      </c>
      <c r="AU89" s="3" t="s">
        <v>127</v>
      </c>
      <c r="AV89" s="3" t="s">
        <v>127</v>
      </c>
      <c r="AW89" s="3" t="s">
        <v>127</v>
      </c>
      <c r="AX89" s="3" t="s">
        <v>127</v>
      </c>
      <c r="AY89" s="3" t="s">
        <v>127</v>
      </c>
      <c r="AZ89" s="3" t="s">
        <v>127</v>
      </c>
      <c r="BA89" s="3" t="s">
        <v>127</v>
      </c>
      <c r="BB89" s="3" t="s">
        <v>127</v>
      </c>
      <c r="BC89" s="3" t="s">
        <v>127</v>
      </c>
      <c r="BD89" s="3" t="s">
        <v>127</v>
      </c>
      <c r="BE89" s="3" t="s">
        <v>170</v>
      </c>
      <c r="BF89" s="3" t="s">
        <v>127</v>
      </c>
      <c r="BG89" s="3" t="s">
        <v>127</v>
      </c>
      <c r="BH89" s="3" t="s">
        <v>127</v>
      </c>
      <c r="BI89" s="3" t="s">
        <v>127</v>
      </c>
      <c r="BJ89" s="3" t="s">
        <v>127</v>
      </c>
      <c r="BK89" s="3" t="s">
        <v>127</v>
      </c>
      <c r="BL89" s="3" t="s">
        <v>127</v>
      </c>
      <c r="BM89" s="3" t="s">
        <v>127</v>
      </c>
      <c r="BN89" s="3" t="s">
        <v>127</v>
      </c>
      <c r="BO89" s="3" t="s">
        <v>127</v>
      </c>
      <c r="BP89" s="3" t="s">
        <v>127</v>
      </c>
      <c r="BQ89" s="3" t="s">
        <v>127</v>
      </c>
      <c r="BR89" s="3" t="s">
        <v>127</v>
      </c>
      <c r="BS89" s="3" t="s">
        <v>127</v>
      </c>
      <c r="BT89" s="3" t="s">
        <v>127</v>
      </c>
      <c r="BU89" s="3" t="s">
        <v>127</v>
      </c>
      <c r="BV89" s="3" t="s">
        <v>127</v>
      </c>
      <c r="BW89" s="3" t="s">
        <v>127</v>
      </c>
      <c r="BX89" s="3" t="s">
        <v>127</v>
      </c>
      <c r="BY89" s="3" t="s">
        <v>127</v>
      </c>
      <c r="BZ89" s="3" t="s">
        <v>127</v>
      </c>
      <c r="CA89" s="3" t="s">
        <v>127</v>
      </c>
      <c r="CB89" s="3" t="s">
        <v>127</v>
      </c>
      <c r="CC89" s="3" t="s">
        <v>127</v>
      </c>
      <c r="CD89" s="3">
        <v>14.56</v>
      </c>
      <c r="CE89" s="3" t="s">
        <v>127</v>
      </c>
      <c r="CF89" s="3" t="s">
        <v>127</v>
      </c>
      <c r="CG89" s="3" t="s">
        <v>127</v>
      </c>
      <c r="CH89" s="3" t="s">
        <v>127</v>
      </c>
      <c r="CI89" s="3" t="s">
        <v>127</v>
      </c>
      <c r="CJ89" s="3" t="s">
        <v>127</v>
      </c>
      <c r="CK89" s="3" t="s">
        <v>127</v>
      </c>
      <c r="CL89" s="3" t="s">
        <v>127</v>
      </c>
      <c r="CM89" s="3" t="s">
        <v>127</v>
      </c>
      <c r="CN89" s="3" t="s">
        <v>127</v>
      </c>
      <c r="CO89" s="3" t="s">
        <v>127</v>
      </c>
      <c r="CP89" s="3" t="s">
        <v>127</v>
      </c>
      <c r="CQ89" s="3" t="s">
        <v>127</v>
      </c>
      <c r="CR89" s="3" t="s">
        <v>127</v>
      </c>
      <c r="CS89" s="3" t="s">
        <v>127</v>
      </c>
      <c r="CT89" s="3"/>
      <c r="CU89" s="4" t="s">
        <v>133</v>
      </c>
      <c r="CV89" s="4">
        <v>4.7</v>
      </c>
      <c r="CW89" s="4" t="s">
        <v>131</v>
      </c>
      <c r="CX89" s="3">
        <v>0.55000000000000004</v>
      </c>
      <c r="CY89" s="3" t="s">
        <v>156</v>
      </c>
      <c r="CZ89" s="4" t="s">
        <v>131</v>
      </c>
      <c r="DA89" s="4" t="s">
        <v>131</v>
      </c>
      <c r="DB89" s="4" t="s">
        <v>131</v>
      </c>
      <c r="DC89" s="4" t="s">
        <v>131</v>
      </c>
      <c r="DD89" s="4" t="s">
        <v>131</v>
      </c>
      <c r="DE89" s="3"/>
      <c r="DF89" s="3"/>
      <c r="DG89" s="3"/>
      <c r="DH89" s="3"/>
      <c r="DI89" s="3" t="s">
        <v>194</v>
      </c>
      <c r="DJ89" s="3" t="s">
        <v>127</v>
      </c>
      <c r="DK89" s="3">
        <v>482.5</v>
      </c>
      <c r="DL89" s="3">
        <v>445.7</v>
      </c>
      <c r="DM89" s="3" t="s">
        <v>127</v>
      </c>
      <c r="DN89" s="3" t="s">
        <v>127</v>
      </c>
      <c r="DO89" s="3" t="s">
        <v>127</v>
      </c>
      <c r="DP89" s="3" t="s">
        <v>127</v>
      </c>
      <c r="DQ89" s="3" t="s">
        <v>127</v>
      </c>
      <c r="DR89" s="3" t="s">
        <v>127</v>
      </c>
      <c r="DS89" s="3" t="s">
        <v>127</v>
      </c>
      <c r="DT89" s="3" t="s">
        <v>127</v>
      </c>
      <c r="DU89" s="3" t="s">
        <v>127</v>
      </c>
      <c r="DV89" s="3" t="s">
        <v>127</v>
      </c>
      <c r="DW89" s="3" t="s">
        <v>127</v>
      </c>
      <c r="DX89" s="3" t="s">
        <v>127</v>
      </c>
      <c r="DY89" s="3" t="s">
        <v>127</v>
      </c>
      <c r="DZ89" s="3" t="s">
        <v>127</v>
      </c>
      <c r="EA89" s="3" t="s">
        <v>127</v>
      </c>
      <c r="EB89" s="3" t="s">
        <v>127</v>
      </c>
      <c r="EC89" s="3" t="s">
        <v>127</v>
      </c>
      <c r="ED89" s="3" t="s">
        <v>127</v>
      </c>
      <c r="EE89" s="3" t="s">
        <v>127</v>
      </c>
    </row>
    <row r="90" spans="1:135" s="90" customFormat="1" x14ac:dyDescent="0.2">
      <c r="A90" s="3">
        <v>27</v>
      </c>
      <c r="B90" s="19">
        <v>43150</v>
      </c>
      <c r="C90" s="3">
        <v>17113612</v>
      </c>
      <c r="D90" s="17" t="s">
        <v>192</v>
      </c>
      <c r="E90" s="3">
        <v>645900</v>
      </c>
      <c r="F90" s="3">
        <v>222300</v>
      </c>
      <c r="G90" s="3" t="s">
        <v>127</v>
      </c>
      <c r="H90" s="2">
        <v>43.747900000000001</v>
      </c>
      <c r="I90" s="3">
        <v>271.00599999999997</v>
      </c>
      <c r="J90" s="3" t="s">
        <v>127</v>
      </c>
      <c r="K90" s="3" t="s">
        <v>127</v>
      </c>
      <c r="L90" s="3" t="s">
        <v>127</v>
      </c>
      <c r="M90" s="2">
        <v>343.78500000000003</v>
      </c>
      <c r="N90" s="3" t="s">
        <v>127</v>
      </c>
      <c r="O90" s="3" t="s">
        <v>127</v>
      </c>
      <c r="P90" s="2">
        <v>3.8997299999999999</v>
      </c>
      <c r="Q90" s="3" t="s">
        <v>127</v>
      </c>
      <c r="R90" s="3" t="s">
        <v>127</v>
      </c>
      <c r="S90" s="3" t="s">
        <v>127</v>
      </c>
      <c r="T90" s="2">
        <v>8.2503200000000003</v>
      </c>
      <c r="U90" s="3">
        <v>762.572</v>
      </c>
      <c r="V90" s="3"/>
      <c r="W90" s="2">
        <v>431.31599999999997</v>
      </c>
      <c r="X90" s="2">
        <v>3.6482999999999999</v>
      </c>
      <c r="Y90" s="2">
        <v>21.723800000000001</v>
      </c>
      <c r="Z90" s="2">
        <v>291.94799999999998</v>
      </c>
      <c r="AA90" s="2">
        <v>720.01710000000003</v>
      </c>
      <c r="AB90" s="3" t="s">
        <v>148</v>
      </c>
      <c r="AC90" s="2">
        <v>25.434799999999999</v>
      </c>
      <c r="AD90" s="2">
        <v>189</v>
      </c>
      <c r="AE90" s="2">
        <v>157.96629999999999</v>
      </c>
      <c r="AF90" s="3"/>
      <c r="AG90" s="3"/>
      <c r="AH90" s="3"/>
      <c r="AI90" s="4">
        <v>596.5</v>
      </c>
      <c r="AJ90" s="4"/>
      <c r="AK90" s="3" t="s">
        <v>154</v>
      </c>
      <c r="AL90" s="3"/>
      <c r="AM90" s="3"/>
      <c r="AN90" s="3"/>
      <c r="AO90" s="3"/>
      <c r="AP90" s="3"/>
      <c r="AQ90" s="3" t="s">
        <v>127</v>
      </c>
      <c r="AR90" s="3"/>
      <c r="AS90" s="3" t="s">
        <v>154</v>
      </c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 t="s">
        <v>127</v>
      </c>
      <c r="BE90" s="3" t="s">
        <v>127</v>
      </c>
      <c r="BF90" s="3"/>
      <c r="BG90" s="3"/>
      <c r="BH90" s="3"/>
      <c r="BI90" s="3"/>
      <c r="BJ90" s="3"/>
      <c r="BK90" s="3"/>
      <c r="BL90" s="3" t="s">
        <v>150</v>
      </c>
      <c r="BM90" s="3"/>
      <c r="BN90" s="3"/>
      <c r="BO90" s="3" t="s">
        <v>154</v>
      </c>
      <c r="BP90" s="3"/>
      <c r="BQ90" s="3"/>
      <c r="BR90" s="3" t="s">
        <v>154</v>
      </c>
      <c r="BS90" s="3" t="s">
        <v>154</v>
      </c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 t="s">
        <v>154</v>
      </c>
      <c r="CE90" s="3"/>
      <c r="CF90" s="3" t="s">
        <v>127</v>
      </c>
      <c r="CG90" s="3"/>
      <c r="CH90" s="3"/>
      <c r="CI90" s="3" t="s">
        <v>154</v>
      </c>
      <c r="CJ90" s="3" t="s">
        <v>154</v>
      </c>
      <c r="CK90" s="3"/>
      <c r="CL90" s="3"/>
      <c r="CM90" s="3" t="s">
        <v>154</v>
      </c>
      <c r="CN90" s="3"/>
      <c r="CO90" s="3"/>
      <c r="CP90" s="3" t="s">
        <v>154</v>
      </c>
      <c r="CQ90" s="3"/>
      <c r="CR90" s="3" t="s">
        <v>127</v>
      </c>
      <c r="CS90" s="3" t="s">
        <v>181</v>
      </c>
      <c r="CT90" s="3"/>
      <c r="CU90" s="4">
        <v>1.3</v>
      </c>
      <c r="CV90" s="4">
        <v>691.6</v>
      </c>
      <c r="CW90" s="3" t="s">
        <v>156</v>
      </c>
      <c r="CX90" s="3">
        <v>1.7</v>
      </c>
      <c r="CY90" s="3">
        <v>1.3</v>
      </c>
      <c r="CZ90" s="3" t="s">
        <v>131</v>
      </c>
      <c r="DA90" s="3" t="s">
        <v>131</v>
      </c>
      <c r="DB90" s="3" t="s">
        <v>131</v>
      </c>
      <c r="DC90" s="3" t="s">
        <v>131</v>
      </c>
      <c r="DD90" s="3" t="s">
        <v>131</v>
      </c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</row>
    <row r="91" spans="1:135" s="90" customFormat="1" x14ac:dyDescent="0.2">
      <c r="A91" s="3">
        <v>27</v>
      </c>
      <c r="B91" s="19">
        <v>43509</v>
      </c>
      <c r="C91" s="3">
        <v>17113612</v>
      </c>
      <c r="D91" s="17" t="s">
        <v>192</v>
      </c>
      <c r="E91" s="3">
        <v>564300</v>
      </c>
      <c r="F91" s="3">
        <v>165100</v>
      </c>
      <c r="G91" s="3" t="s">
        <v>127</v>
      </c>
      <c r="H91" s="2">
        <v>43.209899999999998</v>
      </c>
      <c r="I91" s="2">
        <v>211.203</v>
      </c>
      <c r="J91" s="3" t="s">
        <v>127</v>
      </c>
      <c r="K91" s="3" t="s">
        <v>127</v>
      </c>
      <c r="L91" s="3" t="s">
        <v>127</v>
      </c>
      <c r="M91" s="2">
        <v>327.32799999999997</v>
      </c>
      <c r="N91" s="3" t="s">
        <v>127</v>
      </c>
      <c r="O91" s="3" t="s">
        <v>127</v>
      </c>
      <c r="P91" s="2">
        <v>3.2735699999999999</v>
      </c>
      <c r="Q91" s="3" t="s">
        <v>127</v>
      </c>
      <c r="R91" s="3" t="s">
        <v>127</v>
      </c>
      <c r="S91" s="3" t="s">
        <v>127</v>
      </c>
      <c r="T91" s="2">
        <v>9.1895799999999994</v>
      </c>
      <c r="U91" s="3"/>
      <c r="V91" s="3"/>
      <c r="W91" s="2">
        <v>390.46199999999999</v>
      </c>
      <c r="X91" s="2">
        <v>3.4178899999999999</v>
      </c>
      <c r="Y91" s="2">
        <v>17.956800000000001</v>
      </c>
      <c r="Z91" s="2">
        <v>231.833</v>
      </c>
      <c r="AA91" s="2">
        <v>542.88310000000001</v>
      </c>
      <c r="AB91" s="2"/>
      <c r="AC91" s="2">
        <v>32.140700000000002</v>
      </c>
      <c r="AD91" s="2">
        <v>230</v>
      </c>
      <c r="AE91" s="2">
        <v>147.40969999999999</v>
      </c>
      <c r="AF91" s="2"/>
      <c r="AG91" s="2"/>
      <c r="AH91" s="2"/>
      <c r="AI91" s="88">
        <v>0.46529999999999999</v>
      </c>
      <c r="AJ91" s="88">
        <v>37.42</v>
      </c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113">
        <v>9.1</v>
      </c>
      <c r="CV91" s="113">
        <v>166</v>
      </c>
      <c r="CW91" s="109" t="s">
        <v>131</v>
      </c>
      <c r="CX91" s="109">
        <v>1.1399999999999999</v>
      </c>
      <c r="CY91" s="109">
        <v>0.84</v>
      </c>
      <c r="CZ91" s="109" t="s">
        <v>131</v>
      </c>
      <c r="DA91" s="109" t="s">
        <v>131</v>
      </c>
      <c r="DB91" s="109" t="s">
        <v>131</v>
      </c>
      <c r="DC91" s="109" t="s">
        <v>131</v>
      </c>
      <c r="DD91" s="109" t="s">
        <v>131</v>
      </c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</row>
    <row r="92" spans="1:135" s="90" customFormat="1" x14ac:dyDescent="0.2">
      <c r="A92" s="3">
        <v>28</v>
      </c>
      <c r="B92" s="19">
        <v>40932</v>
      </c>
      <c r="C92" s="3">
        <v>17113613</v>
      </c>
      <c r="D92" s="17" t="s">
        <v>195</v>
      </c>
      <c r="E92" s="15">
        <v>811700</v>
      </c>
      <c r="F92" s="15"/>
      <c r="G92" s="3"/>
      <c r="H92" s="86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>
        <v>748.68600000000004</v>
      </c>
      <c r="X92" s="15">
        <v>6.1091800000000003</v>
      </c>
      <c r="Y92" s="15">
        <v>26.257999999999999</v>
      </c>
      <c r="Z92" s="15">
        <v>203.143</v>
      </c>
      <c r="AA92" s="15">
        <v>989.55039999999997</v>
      </c>
      <c r="AB92" s="15">
        <v>1.2919</v>
      </c>
      <c r="AC92" s="15">
        <v>39.394599999999997</v>
      </c>
      <c r="AD92" s="15">
        <v>258</v>
      </c>
      <c r="AE92" s="15">
        <v>221.61150000000001</v>
      </c>
      <c r="AF92" s="15"/>
      <c r="AG92" s="15"/>
      <c r="AH92" s="15"/>
      <c r="AI92" s="15"/>
      <c r="AJ92" s="15"/>
      <c r="AK92" s="3" t="s">
        <v>127</v>
      </c>
      <c r="AL92" s="3" t="s">
        <v>127</v>
      </c>
      <c r="AM92" s="3" t="s">
        <v>127</v>
      </c>
      <c r="AN92" s="3" t="s">
        <v>127</v>
      </c>
      <c r="AO92" s="3" t="s">
        <v>127</v>
      </c>
      <c r="AP92" s="3" t="s">
        <v>127</v>
      </c>
      <c r="AQ92" s="3" t="s">
        <v>127</v>
      </c>
      <c r="AR92" s="3" t="s">
        <v>127</v>
      </c>
      <c r="AS92" s="3">
        <v>2.8</v>
      </c>
      <c r="AT92" s="3" t="s">
        <v>127</v>
      </c>
      <c r="AU92" s="3" t="s">
        <v>127</v>
      </c>
      <c r="AV92" s="3" t="s">
        <v>127</v>
      </c>
      <c r="AW92" s="3" t="s">
        <v>127</v>
      </c>
      <c r="AX92" s="3" t="s">
        <v>127</v>
      </c>
      <c r="AY92" s="3" t="s">
        <v>127</v>
      </c>
      <c r="AZ92" s="3" t="s">
        <v>127</v>
      </c>
      <c r="BA92" s="3" t="s">
        <v>127</v>
      </c>
      <c r="BB92" s="3" t="s">
        <v>127</v>
      </c>
      <c r="BC92" s="3" t="s">
        <v>127</v>
      </c>
      <c r="BD92" s="3" t="s">
        <v>127</v>
      </c>
      <c r="BE92" s="3" t="s">
        <v>133</v>
      </c>
      <c r="BF92" s="3" t="s">
        <v>127</v>
      </c>
      <c r="BG92" s="3" t="s">
        <v>127</v>
      </c>
      <c r="BH92" s="3" t="s">
        <v>127</v>
      </c>
      <c r="BI92" s="3" t="s">
        <v>127</v>
      </c>
      <c r="BJ92" s="3" t="s">
        <v>127</v>
      </c>
      <c r="BK92" s="3" t="s">
        <v>127</v>
      </c>
      <c r="BL92" s="3" t="s">
        <v>127</v>
      </c>
      <c r="BM92" s="3" t="s">
        <v>127</v>
      </c>
      <c r="BN92" s="3" t="s">
        <v>127</v>
      </c>
      <c r="BO92" s="3" t="s">
        <v>127</v>
      </c>
      <c r="BP92" s="3" t="s">
        <v>127</v>
      </c>
      <c r="BQ92" s="3" t="s">
        <v>127</v>
      </c>
      <c r="BR92" s="3" t="s">
        <v>127</v>
      </c>
      <c r="BS92" s="3" t="s">
        <v>127</v>
      </c>
      <c r="BT92" s="3" t="s">
        <v>127</v>
      </c>
      <c r="BU92" s="3" t="s">
        <v>127</v>
      </c>
      <c r="BV92" s="3" t="s">
        <v>127</v>
      </c>
      <c r="BW92" s="3" t="s">
        <v>127</v>
      </c>
      <c r="BX92" s="3" t="s">
        <v>127</v>
      </c>
      <c r="BY92" s="3" t="s">
        <v>127</v>
      </c>
      <c r="BZ92" s="3" t="s">
        <v>127</v>
      </c>
      <c r="CA92" s="3" t="s">
        <v>127</v>
      </c>
      <c r="CB92" s="3" t="s">
        <v>127</v>
      </c>
      <c r="CC92" s="3" t="s">
        <v>127</v>
      </c>
      <c r="CD92" s="3">
        <v>7.66</v>
      </c>
      <c r="CE92" s="3" t="s">
        <v>127</v>
      </c>
      <c r="CF92" s="3" t="s">
        <v>127</v>
      </c>
      <c r="CG92" s="3" t="s">
        <v>127</v>
      </c>
      <c r="CH92" s="3" t="s">
        <v>127</v>
      </c>
      <c r="CI92" s="3" t="s">
        <v>154</v>
      </c>
      <c r="CJ92" s="3" t="s">
        <v>154</v>
      </c>
      <c r="CK92" s="3" t="s">
        <v>127</v>
      </c>
      <c r="CL92" s="3" t="s">
        <v>127</v>
      </c>
      <c r="CM92" s="3" t="s">
        <v>127</v>
      </c>
      <c r="CN92" s="3">
        <v>2</v>
      </c>
      <c r="CO92" s="3" t="s">
        <v>127</v>
      </c>
      <c r="CP92" s="3" t="s">
        <v>127</v>
      </c>
      <c r="CQ92" s="3" t="s">
        <v>127</v>
      </c>
      <c r="CR92" s="3" t="s">
        <v>127</v>
      </c>
      <c r="CS92" s="3" t="s">
        <v>127</v>
      </c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 t="s">
        <v>196</v>
      </c>
      <c r="DJ92" s="3" t="s">
        <v>127</v>
      </c>
      <c r="DK92" s="3">
        <v>706</v>
      </c>
      <c r="DL92" s="3">
        <v>1357</v>
      </c>
      <c r="DM92" s="3" t="s">
        <v>127</v>
      </c>
      <c r="DN92" s="3" t="s">
        <v>127</v>
      </c>
      <c r="DO92" s="3" t="s">
        <v>127</v>
      </c>
      <c r="DP92" s="3" t="s">
        <v>127</v>
      </c>
      <c r="DQ92" s="3" t="s">
        <v>127</v>
      </c>
      <c r="DR92" s="3" t="s">
        <v>127</v>
      </c>
      <c r="DS92" s="3" t="s">
        <v>127</v>
      </c>
      <c r="DT92" s="3" t="s">
        <v>127</v>
      </c>
      <c r="DU92" s="3" t="s">
        <v>127</v>
      </c>
      <c r="DV92" s="3" t="s">
        <v>127</v>
      </c>
      <c r="DW92" s="3" t="s">
        <v>127</v>
      </c>
      <c r="DX92" s="3" t="s">
        <v>127</v>
      </c>
      <c r="DY92" s="3" t="s">
        <v>127</v>
      </c>
      <c r="DZ92" s="3" t="s">
        <v>127</v>
      </c>
      <c r="EA92" s="3" t="s">
        <v>127</v>
      </c>
      <c r="EB92" s="3" t="s">
        <v>127</v>
      </c>
      <c r="EC92" s="3" t="s">
        <v>127</v>
      </c>
      <c r="ED92" s="3" t="s">
        <v>127</v>
      </c>
      <c r="EE92" s="3" t="s">
        <v>127</v>
      </c>
    </row>
    <row r="93" spans="1:135" s="90" customFormat="1" x14ac:dyDescent="0.2">
      <c r="A93" s="3">
        <v>28</v>
      </c>
      <c r="B93" s="19">
        <v>41058</v>
      </c>
      <c r="C93" s="3">
        <v>17113613</v>
      </c>
      <c r="D93" s="17" t="s">
        <v>195</v>
      </c>
      <c r="E93" s="15">
        <v>829000</v>
      </c>
      <c r="F93" s="15"/>
      <c r="G93" s="3">
        <v>31.633500000000002</v>
      </c>
      <c r="H93" s="86">
        <v>62.7791</v>
      </c>
      <c r="I93" s="15">
        <v>77.439700000000002</v>
      </c>
      <c r="J93" s="15" t="s">
        <v>127</v>
      </c>
      <c r="K93" s="15" t="s">
        <v>127</v>
      </c>
      <c r="L93" s="15"/>
      <c r="M93" s="15">
        <v>249.1763</v>
      </c>
      <c r="N93" s="15" t="s">
        <v>133</v>
      </c>
      <c r="O93" s="15" t="s">
        <v>127</v>
      </c>
      <c r="P93" s="15">
        <v>4.1189999999999998</v>
      </c>
      <c r="Q93" s="15">
        <v>4.3415999999999997</v>
      </c>
      <c r="R93" s="15">
        <v>0.1004</v>
      </c>
      <c r="S93" s="15"/>
      <c r="T93" s="15"/>
      <c r="U93" s="15">
        <v>538.68910000000005</v>
      </c>
      <c r="V93" s="15"/>
      <c r="W93" s="15">
        <v>732.24599999999998</v>
      </c>
      <c r="X93" s="15">
        <v>8.9938900000000004</v>
      </c>
      <c r="Y93" s="15">
        <v>27.7394</v>
      </c>
      <c r="Z93" s="15">
        <v>209.67</v>
      </c>
      <c r="AA93" s="15">
        <v>940.65970000000004</v>
      </c>
      <c r="AB93" s="15">
        <v>0.9647</v>
      </c>
      <c r="AC93" s="15">
        <v>38.852600000000002</v>
      </c>
      <c r="AD93" s="15">
        <v>216</v>
      </c>
      <c r="AE93" s="15">
        <v>229.8656</v>
      </c>
      <c r="AF93" s="15"/>
      <c r="AG93" s="15"/>
      <c r="AH93" s="15"/>
      <c r="AI93" s="15"/>
      <c r="AJ93" s="15"/>
      <c r="AK93" s="3" t="s">
        <v>127</v>
      </c>
      <c r="AL93" s="3" t="s">
        <v>127</v>
      </c>
      <c r="AM93" s="3" t="s">
        <v>127</v>
      </c>
      <c r="AN93" s="3" t="s">
        <v>127</v>
      </c>
      <c r="AO93" s="3" t="s">
        <v>127</v>
      </c>
      <c r="AP93" s="3" t="s">
        <v>127</v>
      </c>
      <c r="AQ93" s="3" t="s">
        <v>127</v>
      </c>
      <c r="AR93" s="3" t="s">
        <v>127</v>
      </c>
      <c r="AS93" s="3">
        <v>2.44</v>
      </c>
      <c r="AT93" s="3" t="s">
        <v>127</v>
      </c>
      <c r="AU93" s="3" t="s">
        <v>127</v>
      </c>
      <c r="AV93" s="3" t="s">
        <v>127</v>
      </c>
      <c r="AW93" s="3" t="s">
        <v>127</v>
      </c>
      <c r="AX93" s="3" t="s">
        <v>127</v>
      </c>
      <c r="AY93" s="3" t="s">
        <v>127</v>
      </c>
      <c r="AZ93" s="3" t="s">
        <v>127</v>
      </c>
      <c r="BA93" s="3" t="s">
        <v>127</v>
      </c>
      <c r="BB93" s="3" t="s">
        <v>127</v>
      </c>
      <c r="BC93" s="3" t="s">
        <v>127</v>
      </c>
      <c r="BD93" s="3" t="s">
        <v>127</v>
      </c>
      <c r="BE93" s="3">
        <v>2.02</v>
      </c>
      <c r="BF93" s="3" t="s">
        <v>127</v>
      </c>
      <c r="BG93" s="3" t="s">
        <v>127</v>
      </c>
      <c r="BH93" s="3" t="s">
        <v>127</v>
      </c>
      <c r="BI93" s="3" t="s">
        <v>127</v>
      </c>
      <c r="BJ93" s="3" t="s">
        <v>127</v>
      </c>
      <c r="BK93" s="3" t="s">
        <v>127</v>
      </c>
      <c r="BL93" s="3" t="s">
        <v>127</v>
      </c>
      <c r="BM93" s="3" t="s">
        <v>127</v>
      </c>
      <c r="BN93" s="3" t="s">
        <v>127</v>
      </c>
      <c r="BO93" s="3" t="s">
        <v>127</v>
      </c>
      <c r="BP93" s="3" t="s">
        <v>127</v>
      </c>
      <c r="BQ93" s="3" t="s">
        <v>127</v>
      </c>
      <c r="BR93" s="3" t="s">
        <v>127</v>
      </c>
      <c r="BS93" s="3" t="s">
        <v>127</v>
      </c>
      <c r="BT93" s="3" t="s">
        <v>127</v>
      </c>
      <c r="BU93" s="3" t="s">
        <v>127</v>
      </c>
      <c r="BV93" s="3" t="s">
        <v>127</v>
      </c>
      <c r="BW93" s="3" t="s">
        <v>127</v>
      </c>
      <c r="BX93" s="3" t="s">
        <v>127</v>
      </c>
      <c r="BY93" s="3" t="s">
        <v>127</v>
      </c>
      <c r="BZ93" s="3" t="s">
        <v>127</v>
      </c>
      <c r="CA93" s="3" t="s">
        <v>127</v>
      </c>
      <c r="CB93" s="3" t="s">
        <v>127</v>
      </c>
      <c r="CC93" s="3" t="s">
        <v>127</v>
      </c>
      <c r="CD93" s="3">
        <v>22.12</v>
      </c>
      <c r="CE93" s="3" t="s">
        <v>127</v>
      </c>
      <c r="CF93" s="3" t="s">
        <v>127</v>
      </c>
      <c r="CG93" s="3" t="s">
        <v>127</v>
      </c>
      <c r="CH93" s="3" t="s">
        <v>127</v>
      </c>
      <c r="CI93" s="3" t="s">
        <v>127</v>
      </c>
      <c r="CJ93" s="3" t="s">
        <v>127</v>
      </c>
      <c r="CK93" s="3" t="s">
        <v>127</v>
      </c>
      <c r="CL93" s="3" t="s">
        <v>127</v>
      </c>
      <c r="CM93" s="3" t="s">
        <v>127</v>
      </c>
      <c r="CN93" s="3" t="s">
        <v>127</v>
      </c>
      <c r="CO93" s="3" t="s">
        <v>127</v>
      </c>
      <c r="CP93" s="3" t="s">
        <v>127</v>
      </c>
      <c r="CQ93" s="3" t="s">
        <v>127</v>
      </c>
      <c r="CR93" s="3" t="s">
        <v>127</v>
      </c>
      <c r="CS93" s="3" t="s">
        <v>127</v>
      </c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 t="s">
        <v>127</v>
      </c>
      <c r="DK93" s="3" t="s">
        <v>127</v>
      </c>
      <c r="DL93" s="3">
        <v>390</v>
      </c>
      <c r="DM93" s="3" t="s">
        <v>127</v>
      </c>
      <c r="DN93" s="3" t="s">
        <v>127</v>
      </c>
      <c r="DO93" s="3" t="s">
        <v>127</v>
      </c>
      <c r="DP93" s="3" t="s">
        <v>127</v>
      </c>
      <c r="DQ93" s="3" t="s">
        <v>127</v>
      </c>
      <c r="DR93" s="3" t="s">
        <v>127</v>
      </c>
      <c r="DS93" s="3" t="s">
        <v>127</v>
      </c>
      <c r="DT93" s="3" t="s">
        <v>127</v>
      </c>
      <c r="DU93" s="3" t="s">
        <v>127</v>
      </c>
      <c r="DV93" s="3" t="s">
        <v>127</v>
      </c>
      <c r="DW93" s="3" t="s">
        <v>127</v>
      </c>
      <c r="DX93" s="3" t="s">
        <v>127</v>
      </c>
      <c r="DY93" s="3" t="s">
        <v>127</v>
      </c>
      <c r="DZ93" s="3" t="s">
        <v>127</v>
      </c>
      <c r="EA93" s="3" t="s">
        <v>127</v>
      </c>
      <c r="EB93" s="3" t="s">
        <v>127</v>
      </c>
      <c r="EC93" s="3" t="s">
        <v>127</v>
      </c>
      <c r="ED93" s="3" t="s">
        <v>127</v>
      </c>
      <c r="EE93" s="3" t="s">
        <v>127</v>
      </c>
    </row>
    <row r="94" spans="1:135" s="90" customFormat="1" x14ac:dyDescent="0.2">
      <c r="A94" s="3">
        <v>28</v>
      </c>
      <c r="B94" s="19">
        <v>41976</v>
      </c>
      <c r="C94" s="3">
        <v>17113613</v>
      </c>
      <c r="D94" s="17" t="s">
        <v>195</v>
      </c>
      <c r="E94" s="15">
        <v>392709</v>
      </c>
      <c r="F94" s="15">
        <v>100690</v>
      </c>
      <c r="G94" s="3"/>
      <c r="H94" s="86"/>
      <c r="I94" s="15" t="s">
        <v>153</v>
      </c>
      <c r="J94" s="15"/>
      <c r="K94" s="71" t="s">
        <v>127</v>
      </c>
      <c r="L94" s="15"/>
      <c r="M94" s="82">
        <v>197</v>
      </c>
      <c r="N94" s="15" t="s">
        <v>127</v>
      </c>
      <c r="O94" s="15" t="s">
        <v>197</v>
      </c>
      <c r="P94" s="15"/>
      <c r="Q94" s="15"/>
      <c r="R94" s="15"/>
      <c r="S94" s="15"/>
      <c r="T94" s="15"/>
      <c r="U94" s="15">
        <v>0.11059099999999999</v>
      </c>
      <c r="V94" s="15"/>
      <c r="W94" s="15">
        <v>338.01600000000002</v>
      </c>
      <c r="X94" s="15">
        <v>2.3274900000000001</v>
      </c>
      <c r="Y94" s="15">
        <v>17.0059</v>
      </c>
      <c r="Z94" s="15">
        <v>162.35300000000001</v>
      </c>
      <c r="AA94" s="15">
        <v>387.73050000000001</v>
      </c>
      <c r="AB94" s="15">
        <v>0.90500000000000003</v>
      </c>
      <c r="AC94" s="15">
        <v>29.4879</v>
      </c>
      <c r="AD94" s="15">
        <v>223</v>
      </c>
      <c r="AE94" s="15">
        <v>148.8854</v>
      </c>
      <c r="AF94" s="15"/>
      <c r="AG94" s="15"/>
      <c r="AH94" s="15"/>
      <c r="AI94" s="15"/>
      <c r="AJ94" s="15"/>
      <c r="AK94" s="3" t="s">
        <v>127</v>
      </c>
      <c r="AL94" s="3" t="s">
        <v>127</v>
      </c>
      <c r="AM94" s="3" t="s">
        <v>127</v>
      </c>
      <c r="AN94" s="3" t="s">
        <v>127</v>
      </c>
      <c r="AO94" s="3" t="s">
        <v>127</v>
      </c>
      <c r="AP94" s="3" t="s">
        <v>127</v>
      </c>
      <c r="AQ94" s="3" t="s">
        <v>127</v>
      </c>
      <c r="AR94" s="3" t="s">
        <v>127</v>
      </c>
      <c r="AS94" s="3" t="s">
        <v>154</v>
      </c>
      <c r="AT94" s="3" t="s">
        <v>127</v>
      </c>
      <c r="AU94" s="3" t="s">
        <v>127</v>
      </c>
      <c r="AV94" s="3" t="s">
        <v>127</v>
      </c>
      <c r="AW94" s="3" t="s">
        <v>127</v>
      </c>
      <c r="AX94" s="3" t="s">
        <v>127</v>
      </c>
      <c r="AY94" s="3" t="s">
        <v>127</v>
      </c>
      <c r="AZ94" s="3" t="s">
        <v>127</v>
      </c>
      <c r="BA94" s="3" t="s">
        <v>127</v>
      </c>
      <c r="BB94" s="3" t="s">
        <v>127</v>
      </c>
      <c r="BC94" s="3" t="s">
        <v>127</v>
      </c>
      <c r="BD94" s="3" t="s">
        <v>127</v>
      </c>
      <c r="BE94" s="3" t="s">
        <v>127</v>
      </c>
      <c r="BF94" s="3" t="s">
        <v>127</v>
      </c>
      <c r="BG94" s="3" t="s">
        <v>127</v>
      </c>
      <c r="BH94" s="3" t="s">
        <v>127</v>
      </c>
      <c r="BI94" s="3" t="s">
        <v>127</v>
      </c>
      <c r="BJ94" s="3" t="s">
        <v>127</v>
      </c>
      <c r="BK94" s="3" t="s">
        <v>127</v>
      </c>
      <c r="BL94" s="3" t="s">
        <v>127</v>
      </c>
      <c r="BM94" s="3" t="s">
        <v>127</v>
      </c>
      <c r="BN94" s="3" t="s">
        <v>127</v>
      </c>
      <c r="BO94" s="3" t="s">
        <v>127</v>
      </c>
      <c r="BP94" s="3" t="s">
        <v>127</v>
      </c>
      <c r="BQ94" s="3" t="s">
        <v>127</v>
      </c>
      <c r="BR94" s="3" t="s">
        <v>127</v>
      </c>
      <c r="BS94" s="3" t="s">
        <v>127</v>
      </c>
      <c r="BT94" s="3" t="s">
        <v>127</v>
      </c>
      <c r="BU94" s="3" t="s">
        <v>127</v>
      </c>
      <c r="BV94" s="3" t="s">
        <v>127</v>
      </c>
      <c r="BW94" s="3" t="s">
        <v>127</v>
      </c>
      <c r="BX94" s="3" t="s">
        <v>127</v>
      </c>
      <c r="BY94" s="3" t="s">
        <v>127</v>
      </c>
      <c r="BZ94" s="3" t="s">
        <v>127</v>
      </c>
      <c r="CA94" s="3" t="s">
        <v>127</v>
      </c>
      <c r="CB94" s="3" t="s">
        <v>127</v>
      </c>
      <c r="CC94" s="3" t="s">
        <v>127</v>
      </c>
      <c r="CD94" s="3" t="s">
        <v>127</v>
      </c>
      <c r="CE94" s="3" t="s">
        <v>127</v>
      </c>
      <c r="CF94" s="3" t="s">
        <v>127</v>
      </c>
      <c r="CG94" s="3" t="s">
        <v>127</v>
      </c>
      <c r="CH94" s="3" t="s">
        <v>127</v>
      </c>
      <c r="CI94" s="3" t="s">
        <v>127</v>
      </c>
      <c r="CJ94" s="3" t="s">
        <v>127</v>
      </c>
      <c r="CK94" s="3" t="s">
        <v>127</v>
      </c>
      <c r="CL94" s="3" t="s">
        <v>127</v>
      </c>
      <c r="CM94" s="3" t="s">
        <v>127</v>
      </c>
      <c r="CN94" s="3" t="s">
        <v>127</v>
      </c>
      <c r="CO94" s="3" t="s">
        <v>127</v>
      </c>
      <c r="CP94" s="3" t="s">
        <v>127</v>
      </c>
      <c r="CQ94" s="3" t="s">
        <v>127</v>
      </c>
      <c r="CR94" s="3" t="s">
        <v>127</v>
      </c>
      <c r="CS94" s="3" t="s">
        <v>127</v>
      </c>
      <c r="CT94" s="3"/>
      <c r="CU94" s="4" t="s">
        <v>131</v>
      </c>
      <c r="CV94" s="126" t="s">
        <v>127</v>
      </c>
      <c r="CW94" s="128">
        <v>27.5</v>
      </c>
      <c r="CX94" s="126" t="s">
        <v>127</v>
      </c>
      <c r="CY94" s="128">
        <v>2.2999999999999998</v>
      </c>
      <c r="CZ94" s="126" t="s">
        <v>153</v>
      </c>
      <c r="DA94" s="126" t="s">
        <v>153</v>
      </c>
      <c r="DB94" s="126" t="s">
        <v>153</v>
      </c>
      <c r="DC94" s="126" t="s">
        <v>127</v>
      </c>
      <c r="DD94" s="126" t="s">
        <v>127</v>
      </c>
      <c r="DE94" s="126"/>
      <c r="DF94" s="126">
        <v>1.2569999999999999</v>
      </c>
      <c r="DG94" s="126" t="s">
        <v>153</v>
      </c>
      <c r="DH94" s="126" t="s">
        <v>127</v>
      </c>
      <c r="DI94" s="126">
        <v>1.2</v>
      </c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</row>
    <row r="95" spans="1:135" s="90" customFormat="1" x14ac:dyDescent="0.2">
      <c r="A95" s="3">
        <v>28</v>
      </c>
      <c r="B95" s="19">
        <v>42206</v>
      </c>
      <c r="C95" s="3">
        <v>17113613</v>
      </c>
      <c r="D95" s="17" t="s">
        <v>195</v>
      </c>
      <c r="E95" s="15">
        <v>415060</v>
      </c>
      <c r="F95" s="15">
        <v>89555</v>
      </c>
      <c r="G95" s="3" t="s">
        <v>127</v>
      </c>
      <c r="H95" s="15">
        <v>66.007300000000001</v>
      </c>
      <c r="I95" s="15">
        <v>155.17599999999999</v>
      </c>
      <c r="J95" s="15" t="s">
        <v>127</v>
      </c>
      <c r="K95" s="15" t="s">
        <v>127</v>
      </c>
      <c r="L95" s="15" t="s">
        <v>127</v>
      </c>
      <c r="M95" s="15">
        <v>194.21199999999999</v>
      </c>
      <c r="N95" s="15" t="s">
        <v>127</v>
      </c>
      <c r="O95" s="15" t="s">
        <v>127</v>
      </c>
      <c r="P95" s="15">
        <v>2.5296500000000002</v>
      </c>
      <c r="Q95" s="15" t="s">
        <v>127</v>
      </c>
      <c r="R95" s="15" t="s">
        <v>127</v>
      </c>
      <c r="S95" s="15" t="s">
        <v>127</v>
      </c>
      <c r="T95" s="15">
        <v>14.888500000000001</v>
      </c>
      <c r="U95" s="15">
        <v>372.49799999999999</v>
      </c>
      <c r="V95" s="15"/>
      <c r="W95" s="15">
        <v>318.17399999999998</v>
      </c>
      <c r="X95" s="15">
        <v>2.2943199999999999</v>
      </c>
      <c r="Y95" s="15">
        <v>15.065099999999999</v>
      </c>
      <c r="Z95" s="15">
        <v>145.018</v>
      </c>
      <c r="AA95" s="15">
        <v>366.80279999999999</v>
      </c>
      <c r="AB95" s="15">
        <v>0.85850000000000004</v>
      </c>
      <c r="AC95" s="15">
        <v>30.171299999999999</v>
      </c>
      <c r="AD95" s="15">
        <v>244</v>
      </c>
      <c r="AE95" s="15">
        <v>161.67699999999999</v>
      </c>
      <c r="AF95" s="15"/>
      <c r="AG95" s="15"/>
      <c r="AH95" s="15"/>
      <c r="AI95" s="15"/>
      <c r="AJ95" s="15"/>
      <c r="AK95" s="3" t="s">
        <v>127</v>
      </c>
      <c r="AL95" s="3" t="s">
        <v>127</v>
      </c>
      <c r="AM95" s="3" t="s">
        <v>127</v>
      </c>
      <c r="AN95" s="3" t="s">
        <v>127</v>
      </c>
      <c r="AO95" s="3" t="s">
        <v>127</v>
      </c>
      <c r="AP95" s="3" t="s">
        <v>127</v>
      </c>
      <c r="AQ95" s="3" t="s">
        <v>127</v>
      </c>
      <c r="AR95" s="3" t="s">
        <v>127</v>
      </c>
      <c r="AS95" s="3" t="s">
        <v>127</v>
      </c>
      <c r="AT95" s="3" t="s">
        <v>127</v>
      </c>
      <c r="AU95" s="3" t="s">
        <v>127</v>
      </c>
      <c r="AV95" s="3" t="s">
        <v>127</v>
      </c>
      <c r="AW95" s="3" t="s">
        <v>127</v>
      </c>
      <c r="AX95" s="3" t="s">
        <v>127</v>
      </c>
      <c r="AY95" s="3" t="s">
        <v>127</v>
      </c>
      <c r="AZ95" s="3" t="s">
        <v>127</v>
      </c>
      <c r="BA95" s="3" t="s">
        <v>127</v>
      </c>
      <c r="BB95" s="3" t="s">
        <v>127</v>
      </c>
      <c r="BC95" s="3" t="s">
        <v>127</v>
      </c>
      <c r="BD95" s="3" t="s">
        <v>127</v>
      </c>
      <c r="BE95" s="3" t="s">
        <v>127</v>
      </c>
      <c r="BF95" s="3" t="s">
        <v>127</v>
      </c>
      <c r="BG95" s="3" t="s">
        <v>127</v>
      </c>
      <c r="BH95" s="3" t="s">
        <v>127</v>
      </c>
      <c r="BI95" s="3" t="s">
        <v>127</v>
      </c>
      <c r="BJ95" s="3" t="s">
        <v>127</v>
      </c>
      <c r="BK95" s="3" t="s">
        <v>127</v>
      </c>
      <c r="BL95" s="3" t="s">
        <v>127</v>
      </c>
      <c r="BM95" s="3" t="s">
        <v>127</v>
      </c>
      <c r="BN95" s="3" t="s">
        <v>127</v>
      </c>
      <c r="BO95" s="3" t="s">
        <v>127</v>
      </c>
      <c r="BP95" s="3" t="s">
        <v>127</v>
      </c>
      <c r="BQ95" s="3" t="s">
        <v>127</v>
      </c>
      <c r="BR95" s="3" t="s">
        <v>127</v>
      </c>
      <c r="BS95" s="3" t="s">
        <v>127</v>
      </c>
      <c r="BT95" s="3" t="s">
        <v>127</v>
      </c>
      <c r="BU95" s="3" t="s">
        <v>127</v>
      </c>
      <c r="BV95" s="3" t="s">
        <v>127</v>
      </c>
      <c r="BW95" s="3" t="s">
        <v>127</v>
      </c>
      <c r="BX95" s="3" t="s">
        <v>127</v>
      </c>
      <c r="BY95" s="3" t="s">
        <v>127</v>
      </c>
      <c r="BZ95" s="3" t="s">
        <v>127</v>
      </c>
      <c r="CA95" s="3" t="s">
        <v>127</v>
      </c>
      <c r="CB95" s="3" t="s">
        <v>127</v>
      </c>
      <c r="CC95" s="3" t="s">
        <v>127</v>
      </c>
      <c r="CD95" s="3">
        <v>1.4</v>
      </c>
      <c r="CE95" s="3" t="s">
        <v>127</v>
      </c>
      <c r="CF95" s="3" t="s">
        <v>127</v>
      </c>
      <c r="CG95" s="3" t="s">
        <v>127</v>
      </c>
      <c r="CH95" s="3" t="s">
        <v>127</v>
      </c>
      <c r="CI95" s="3" t="s">
        <v>127</v>
      </c>
      <c r="CJ95" s="3" t="s">
        <v>127</v>
      </c>
      <c r="CK95" s="3" t="s">
        <v>127</v>
      </c>
      <c r="CL95" s="3" t="s">
        <v>127</v>
      </c>
      <c r="CM95" s="3" t="s">
        <v>127</v>
      </c>
      <c r="CN95" s="3" t="s">
        <v>127</v>
      </c>
      <c r="CO95" s="3" t="s">
        <v>127</v>
      </c>
      <c r="CP95" s="3" t="s">
        <v>127</v>
      </c>
      <c r="CQ95" s="3" t="s">
        <v>127</v>
      </c>
      <c r="CR95" s="3" t="s">
        <v>127</v>
      </c>
      <c r="CS95" s="3" t="s">
        <v>127</v>
      </c>
      <c r="CT95" s="3"/>
      <c r="CU95" s="4">
        <v>25.4</v>
      </c>
      <c r="CV95" s="4">
        <v>267.3</v>
      </c>
      <c r="CW95" s="4" t="s">
        <v>131</v>
      </c>
      <c r="CX95" s="3">
        <v>3.4</v>
      </c>
      <c r="CY95" s="4">
        <v>1.28</v>
      </c>
      <c r="CZ95" s="4" t="s">
        <v>131</v>
      </c>
      <c r="DA95" s="4" t="s">
        <v>131</v>
      </c>
      <c r="DB95" s="4" t="s">
        <v>131</v>
      </c>
      <c r="DC95" s="4" t="s">
        <v>131</v>
      </c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</row>
    <row r="96" spans="1:135" s="90" customFormat="1" ht="15" customHeight="1" x14ac:dyDescent="0.2">
      <c r="A96" s="3">
        <v>28</v>
      </c>
      <c r="B96" s="19">
        <v>42870</v>
      </c>
      <c r="C96" s="3">
        <v>17113613</v>
      </c>
      <c r="D96" s="17" t="s">
        <v>195</v>
      </c>
      <c r="E96" s="15">
        <v>487020</v>
      </c>
      <c r="F96" s="15">
        <v>68880</v>
      </c>
      <c r="G96" s="3" t="s">
        <v>127</v>
      </c>
      <c r="H96" s="86">
        <v>66.150300000000001</v>
      </c>
      <c r="I96" s="15">
        <v>133.56</v>
      </c>
      <c r="J96" s="15" t="s">
        <v>127</v>
      </c>
      <c r="K96" s="15" t="s">
        <v>127</v>
      </c>
      <c r="L96" s="15" t="s">
        <v>127</v>
      </c>
      <c r="M96" s="15">
        <v>189.29</v>
      </c>
      <c r="N96" s="15" t="s">
        <v>136</v>
      </c>
      <c r="O96" s="15">
        <v>4.94407</v>
      </c>
      <c r="P96" s="15" t="s">
        <v>127</v>
      </c>
      <c r="Q96" s="15" t="s">
        <v>127</v>
      </c>
      <c r="R96" s="15" t="s">
        <v>127</v>
      </c>
      <c r="S96" s="15" t="s">
        <v>127</v>
      </c>
      <c r="T96" s="15">
        <v>4.7394600000000002</v>
      </c>
      <c r="U96" s="15">
        <v>433.24900000000002</v>
      </c>
      <c r="V96" s="15"/>
      <c r="W96" s="15">
        <v>391.56299999999999</v>
      </c>
      <c r="X96" s="15">
        <v>2.1678999999999999</v>
      </c>
      <c r="Y96" s="15">
        <v>11.3705</v>
      </c>
      <c r="Z96" s="15">
        <v>128.14599999999999</v>
      </c>
      <c r="AA96" s="15">
        <v>360.76429999999999</v>
      </c>
      <c r="AB96" s="15"/>
      <c r="AC96" s="15">
        <v>29.222899999999999</v>
      </c>
      <c r="AD96" s="15">
        <v>263</v>
      </c>
      <c r="AE96" s="15">
        <v>130.83420000000001</v>
      </c>
      <c r="AF96" s="15"/>
      <c r="AG96" s="15"/>
      <c r="AH96" s="15"/>
      <c r="AI96" s="15"/>
      <c r="AJ96" s="15"/>
      <c r="AK96" s="3" t="s">
        <v>127</v>
      </c>
      <c r="AL96" s="3" t="s">
        <v>127</v>
      </c>
      <c r="AM96" s="3" t="s">
        <v>127</v>
      </c>
      <c r="AN96" s="3" t="s">
        <v>127</v>
      </c>
      <c r="AO96" s="3" t="s">
        <v>127</v>
      </c>
      <c r="AP96" s="3" t="s">
        <v>127</v>
      </c>
      <c r="AQ96" s="3" t="s">
        <v>127</v>
      </c>
      <c r="AR96" s="3" t="s">
        <v>127</v>
      </c>
      <c r="AS96" s="3" t="s">
        <v>127</v>
      </c>
      <c r="AT96" s="3" t="s">
        <v>127</v>
      </c>
      <c r="AU96" s="3" t="s">
        <v>127</v>
      </c>
      <c r="AV96" s="3" t="s">
        <v>127</v>
      </c>
      <c r="AW96" s="3" t="s">
        <v>127</v>
      </c>
      <c r="AX96" s="3" t="s">
        <v>127</v>
      </c>
      <c r="AY96" s="3" t="s">
        <v>127</v>
      </c>
      <c r="AZ96" s="3" t="s">
        <v>127</v>
      </c>
      <c r="BA96" s="3" t="s">
        <v>127</v>
      </c>
      <c r="BB96" s="3" t="s">
        <v>127</v>
      </c>
      <c r="BC96" s="3" t="s">
        <v>127</v>
      </c>
      <c r="BD96" s="3" t="s">
        <v>127</v>
      </c>
      <c r="BE96" s="3" t="s">
        <v>127</v>
      </c>
      <c r="BF96" s="3" t="s">
        <v>127</v>
      </c>
      <c r="BG96" s="3" t="s">
        <v>127</v>
      </c>
      <c r="BH96" s="3" t="s">
        <v>127</v>
      </c>
      <c r="BI96" s="3" t="s">
        <v>127</v>
      </c>
      <c r="BJ96" s="3" t="s">
        <v>127</v>
      </c>
      <c r="BK96" s="3" t="s">
        <v>127</v>
      </c>
      <c r="BL96" s="3" t="s">
        <v>127</v>
      </c>
      <c r="BM96" s="3" t="s">
        <v>127</v>
      </c>
      <c r="BN96" s="3" t="s">
        <v>127</v>
      </c>
      <c r="BO96" s="3" t="s">
        <v>127</v>
      </c>
      <c r="BP96" s="3" t="s">
        <v>127</v>
      </c>
      <c r="BQ96" s="3" t="s">
        <v>127</v>
      </c>
      <c r="BR96" s="3" t="s">
        <v>127</v>
      </c>
      <c r="BS96" s="3" t="s">
        <v>127</v>
      </c>
      <c r="BT96" s="3" t="s">
        <v>127</v>
      </c>
      <c r="BU96" s="3" t="s">
        <v>127</v>
      </c>
      <c r="BV96" s="3" t="s">
        <v>127</v>
      </c>
      <c r="BW96" s="3" t="s">
        <v>127</v>
      </c>
      <c r="BX96" s="3" t="s">
        <v>127</v>
      </c>
      <c r="BY96" s="3" t="s">
        <v>127</v>
      </c>
      <c r="BZ96" s="3" t="s">
        <v>127</v>
      </c>
      <c r="CA96" s="3" t="s">
        <v>127</v>
      </c>
      <c r="CB96" s="3" t="s">
        <v>127</v>
      </c>
      <c r="CC96" s="3" t="s">
        <v>127</v>
      </c>
      <c r="CD96" s="3">
        <v>5.18</v>
      </c>
      <c r="CE96" s="3" t="s">
        <v>127</v>
      </c>
      <c r="CF96" s="3" t="s">
        <v>127</v>
      </c>
      <c r="CG96" s="3" t="s">
        <v>127</v>
      </c>
      <c r="CH96" s="3" t="s">
        <v>127</v>
      </c>
      <c r="CI96" s="3" t="s">
        <v>127</v>
      </c>
      <c r="CJ96" s="3" t="s">
        <v>127</v>
      </c>
      <c r="CK96" s="3" t="s">
        <v>127</v>
      </c>
      <c r="CL96" s="3" t="s">
        <v>127</v>
      </c>
      <c r="CM96" s="3" t="s">
        <v>127</v>
      </c>
      <c r="CN96" s="3" t="s">
        <v>127</v>
      </c>
      <c r="CO96" s="3" t="s">
        <v>127</v>
      </c>
      <c r="CP96" s="3" t="s">
        <v>127</v>
      </c>
      <c r="CQ96" s="3" t="s">
        <v>127</v>
      </c>
      <c r="CR96" s="3" t="s">
        <v>127</v>
      </c>
      <c r="CS96" s="3" t="s">
        <v>127</v>
      </c>
      <c r="CT96" s="3"/>
      <c r="CU96" s="4" t="s">
        <v>131</v>
      </c>
      <c r="CV96" s="4">
        <v>221.6</v>
      </c>
      <c r="CW96" s="3" t="s">
        <v>131</v>
      </c>
      <c r="CX96" s="3" t="s">
        <v>156</v>
      </c>
      <c r="CY96" s="3" t="s">
        <v>156</v>
      </c>
      <c r="CZ96" s="3" t="s">
        <v>131</v>
      </c>
      <c r="DA96" s="3" t="s">
        <v>131</v>
      </c>
      <c r="DB96" s="3" t="s">
        <v>131</v>
      </c>
      <c r="DC96" s="3" t="s">
        <v>131</v>
      </c>
      <c r="DD96" s="3" t="s">
        <v>131</v>
      </c>
      <c r="DE96" s="3"/>
      <c r="DF96" s="3"/>
      <c r="DG96" s="3"/>
      <c r="DH96" s="3"/>
      <c r="DI96" s="3" t="s">
        <v>171</v>
      </c>
      <c r="DJ96" s="3" t="s">
        <v>127</v>
      </c>
      <c r="DK96" s="3" t="s">
        <v>127</v>
      </c>
      <c r="DL96" s="3">
        <v>624.70000000000005</v>
      </c>
      <c r="DM96" s="3" t="s">
        <v>127</v>
      </c>
      <c r="DN96" s="3" t="s">
        <v>127</v>
      </c>
      <c r="DO96" s="3" t="s">
        <v>127</v>
      </c>
      <c r="DP96" s="3" t="s">
        <v>127</v>
      </c>
      <c r="DQ96" s="3" t="s">
        <v>127</v>
      </c>
      <c r="DR96" s="3" t="s">
        <v>127</v>
      </c>
      <c r="DS96" s="3" t="s">
        <v>127</v>
      </c>
      <c r="DT96" s="3" t="s">
        <v>127</v>
      </c>
      <c r="DU96" s="3" t="s">
        <v>127</v>
      </c>
      <c r="DV96" s="3" t="s">
        <v>127</v>
      </c>
      <c r="DW96" s="3" t="s">
        <v>127</v>
      </c>
      <c r="DX96" s="3" t="s">
        <v>127</v>
      </c>
      <c r="DY96" s="3" t="s">
        <v>127</v>
      </c>
      <c r="DZ96" s="3" t="s">
        <v>127</v>
      </c>
      <c r="EA96" s="3" t="s">
        <v>127</v>
      </c>
      <c r="EB96" s="3" t="s">
        <v>127</v>
      </c>
      <c r="EC96" s="3" t="s">
        <v>127</v>
      </c>
      <c r="ED96" s="3" t="s">
        <v>127</v>
      </c>
      <c r="EE96" s="3" t="s">
        <v>127</v>
      </c>
    </row>
    <row r="97" spans="1:136" s="90" customFormat="1" x14ac:dyDescent="0.2">
      <c r="A97" s="3">
        <v>28</v>
      </c>
      <c r="B97" s="19">
        <v>43111</v>
      </c>
      <c r="C97" s="3">
        <v>17113613</v>
      </c>
      <c r="D97" s="17" t="s">
        <v>195</v>
      </c>
      <c r="E97" s="15">
        <v>243200</v>
      </c>
      <c r="F97" s="15"/>
      <c r="G97" s="3" t="s">
        <v>127</v>
      </c>
      <c r="H97" s="2">
        <v>60.756700000000002</v>
      </c>
      <c r="I97" s="2">
        <v>105.059</v>
      </c>
      <c r="J97" s="3" t="s">
        <v>127</v>
      </c>
      <c r="K97" s="3" t="s">
        <v>127</v>
      </c>
      <c r="L97" s="3" t="s">
        <v>127</v>
      </c>
      <c r="M97" s="2">
        <v>135.65600000000001</v>
      </c>
      <c r="N97" s="3" t="s">
        <v>127</v>
      </c>
      <c r="O97" s="3" t="s">
        <v>127</v>
      </c>
      <c r="P97" s="2" t="s">
        <v>136</v>
      </c>
      <c r="Q97" s="3" t="s">
        <v>127</v>
      </c>
      <c r="R97" s="3" t="s">
        <v>127</v>
      </c>
      <c r="S97" s="3" t="s">
        <v>127</v>
      </c>
      <c r="T97" s="2">
        <v>5.5548400000000004</v>
      </c>
      <c r="U97" s="2">
        <v>262.81799999999998</v>
      </c>
      <c r="V97" s="2"/>
      <c r="W97" s="2">
        <v>227.702</v>
      </c>
      <c r="X97" s="2">
        <v>2.0588899999999999</v>
      </c>
      <c r="Y97" s="2">
        <v>10.3672</v>
      </c>
      <c r="Z97" s="2">
        <v>97.703400000000002</v>
      </c>
      <c r="AA97" s="2">
        <v>260.47210000000001</v>
      </c>
      <c r="AB97" s="3" t="s">
        <v>148</v>
      </c>
      <c r="AC97" s="2">
        <v>25.689</v>
      </c>
      <c r="AD97" s="2">
        <v>236</v>
      </c>
      <c r="AE97" s="2">
        <v>103.16330000000001</v>
      </c>
      <c r="AF97" s="3"/>
      <c r="AG97" s="3"/>
      <c r="AH97" s="3"/>
      <c r="AI97" s="4">
        <v>311.7</v>
      </c>
      <c r="AJ97" s="4"/>
      <c r="AK97" s="3" t="s">
        <v>154</v>
      </c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 t="s">
        <v>198</v>
      </c>
      <c r="BM97" s="3"/>
      <c r="BN97" s="3"/>
      <c r="BO97" s="3" t="s">
        <v>154</v>
      </c>
      <c r="BP97" s="3"/>
      <c r="BQ97" s="3"/>
      <c r="BR97" s="3" t="s">
        <v>154</v>
      </c>
      <c r="BS97" s="3" t="s">
        <v>154</v>
      </c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>
        <v>112</v>
      </c>
      <c r="CE97" s="3"/>
      <c r="CF97" s="3"/>
      <c r="CG97" s="3"/>
      <c r="CH97" s="3"/>
      <c r="CI97" s="3"/>
      <c r="CJ97" s="3" t="s">
        <v>154</v>
      </c>
      <c r="CK97" s="3"/>
      <c r="CL97" s="3"/>
      <c r="CM97" s="3" t="s">
        <v>154</v>
      </c>
      <c r="CN97" s="3"/>
      <c r="CO97" s="3"/>
      <c r="CP97" s="3" t="s">
        <v>154</v>
      </c>
      <c r="CQ97" s="3"/>
      <c r="CR97" s="3"/>
      <c r="CS97" s="3" t="s">
        <v>199</v>
      </c>
      <c r="CT97" s="3"/>
      <c r="CU97" s="127">
        <v>18.5</v>
      </c>
      <c r="CV97" s="127">
        <v>99</v>
      </c>
      <c r="CW97" s="112" t="s">
        <v>131</v>
      </c>
      <c r="CX97" s="112">
        <v>2.1</v>
      </c>
      <c r="CY97" s="112">
        <v>1.3</v>
      </c>
      <c r="CZ97" s="112" t="s">
        <v>131</v>
      </c>
      <c r="DA97" s="112" t="s">
        <v>131</v>
      </c>
      <c r="DB97" s="112" t="s">
        <v>131</v>
      </c>
      <c r="DC97" s="112" t="s">
        <v>131</v>
      </c>
      <c r="DD97" s="112" t="s">
        <v>131</v>
      </c>
      <c r="DE97" s="3"/>
      <c r="DF97" s="3"/>
      <c r="DG97" s="3"/>
      <c r="DH97" s="3"/>
      <c r="DI97" s="3"/>
      <c r="DJ97" s="3" t="s">
        <v>127</v>
      </c>
      <c r="DK97" s="3" t="s">
        <v>127</v>
      </c>
      <c r="DL97" s="3" t="s">
        <v>130</v>
      </c>
      <c r="DM97" s="3" t="s">
        <v>127</v>
      </c>
      <c r="DN97" s="3" t="s">
        <v>127</v>
      </c>
      <c r="DO97" s="3" t="s">
        <v>127</v>
      </c>
      <c r="DP97" s="3" t="s">
        <v>127</v>
      </c>
      <c r="DQ97" s="3" t="s">
        <v>127</v>
      </c>
      <c r="DR97" s="3" t="s">
        <v>127</v>
      </c>
      <c r="DS97" s="3" t="s">
        <v>127</v>
      </c>
      <c r="DT97" s="3" t="s">
        <v>127</v>
      </c>
      <c r="DU97" s="3" t="s">
        <v>127</v>
      </c>
      <c r="DV97" s="3" t="s">
        <v>127</v>
      </c>
      <c r="DW97" s="3" t="s">
        <v>127</v>
      </c>
      <c r="DX97" s="3" t="s">
        <v>127</v>
      </c>
      <c r="DY97" s="3" t="s">
        <v>127</v>
      </c>
      <c r="DZ97" s="3" t="s">
        <v>127</v>
      </c>
      <c r="EA97" s="3" t="s">
        <v>127</v>
      </c>
      <c r="EB97" s="3" t="s">
        <v>127</v>
      </c>
      <c r="EC97" s="3" t="s">
        <v>127</v>
      </c>
      <c r="ED97" s="3" t="s">
        <v>127</v>
      </c>
      <c r="EE97" s="3" t="s">
        <v>127</v>
      </c>
    </row>
    <row r="98" spans="1:136" s="90" customFormat="1" x14ac:dyDescent="0.2">
      <c r="A98" s="3">
        <v>28</v>
      </c>
      <c r="B98" s="19">
        <v>43508</v>
      </c>
      <c r="C98" s="3">
        <v>17113613</v>
      </c>
      <c r="D98" s="17" t="s">
        <v>195</v>
      </c>
      <c r="E98" s="3">
        <v>329130</v>
      </c>
      <c r="F98" s="3">
        <v>59100</v>
      </c>
      <c r="G98" s="3" t="s">
        <v>127</v>
      </c>
      <c r="H98" s="2">
        <v>72.440299999999993</v>
      </c>
      <c r="I98" s="2">
        <v>113.682</v>
      </c>
      <c r="J98" s="3" t="s">
        <v>127</v>
      </c>
      <c r="K98" s="3" t="s">
        <v>127</v>
      </c>
      <c r="L98" s="3" t="s">
        <v>127</v>
      </c>
      <c r="M98" s="2">
        <v>135.499</v>
      </c>
      <c r="N98" s="3" t="s">
        <v>127</v>
      </c>
      <c r="O98" s="3" t="s">
        <v>127</v>
      </c>
      <c r="P98" s="2" t="s">
        <v>127</v>
      </c>
      <c r="Q98" s="3" t="s">
        <v>127</v>
      </c>
      <c r="R98" s="3" t="s">
        <v>127</v>
      </c>
      <c r="S98" s="3" t="s">
        <v>127</v>
      </c>
      <c r="T98" s="2">
        <v>9.1835299999999993</v>
      </c>
      <c r="U98" s="3"/>
      <c r="V98" s="3"/>
      <c r="W98" s="2">
        <v>268.51299999999998</v>
      </c>
      <c r="X98" s="2">
        <v>1.9802200000000001</v>
      </c>
      <c r="Y98" s="2">
        <v>10.1889</v>
      </c>
      <c r="Z98" s="2">
        <v>97.997799999999998</v>
      </c>
      <c r="AA98" s="2">
        <v>275.70760000000001</v>
      </c>
      <c r="AB98" s="2" t="s">
        <v>148</v>
      </c>
      <c r="AC98" s="2">
        <v>25.334099999999999</v>
      </c>
      <c r="AD98" s="2">
        <v>239</v>
      </c>
      <c r="AE98" s="2">
        <v>106.71129999999999</v>
      </c>
      <c r="AF98" s="2"/>
      <c r="AG98" s="2"/>
      <c r="AH98" s="2"/>
      <c r="AI98" s="88">
        <v>0.28199999999999997</v>
      </c>
      <c r="AJ98" s="88">
        <v>25.02</v>
      </c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113">
        <v>11.9</v>
      </c>
      <c r="CV98" s="113">
        <v>106</v>
      </c>
      <c r="CW98" s="109" t="s">
        <v>131</v>
      </c>
      <c r="CX98" s="109">
        <v>1.03</v>
      </c>
      <c r="CY98" s="109">
        <v>0.72</v>
      </c>
      <c r="CZ98" s="109" t="s">
        <v>131</v>
      </c>
      <c r="DA98" s="109" t="s">
        <v>131</v>
      </c>
      <c r="DB98" s="109" t="s">
        <v>131</v>
      </c>
      <c r="DC98" s="109" t="s">
        <v>131</v>
      </c>
      <c r="DD98" s="109" t="s">
        <v>131</v>
      </c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91"/>
    </row>
    <row r="99" spans="1:136" s="90" customFormat="1" x14ac:dyDescent="0.2">
      <c r="A99" s="3">
        <v>29</v>
      </c>
      <c r="B99" s="19">
        <v>41695</v>
      </c>
      <c r="C99" s="3">
        <v>17113614</v>
      </c>
      <c r="D99" s="17" t="s">
        <v>200</v>
      </c>
      <c r="E99" s="15">
        <v>568120</v>
      </c>
      <c r="F99" s="15"/>
      <c r="G99" s="3"/>
      <c r="H99" s="86"/>
      <c r="I99" s="15"/>
      <c r="J99" s="15"/>
      <c r="K99" s="15"/>
      <c r="L99" s="15"/>
      <c r="M99" s="82">
        <v>13</v>
      </c>
      <c r="N99" s="15"/>
      <c r="O99" s="15"/>
      <c r="P99" s="15"/>
      <c r="Q99" s="15"/>
      <c r="R99" s="15"/>
      <c r="S99" s="15"/>
      <c r="T99" s="15"/>
      <c r="U99" s="15"/>
      <c r="V99" s="15"/>
      <c r="W99" s="15">
        <v>40.840299999999999</v>
      </c>
      <c r="X99" s="15">
        <v>2.5193300000000001</v>
      </c>
      <c r="Y99" s="15">
        <v>12.025700000000001</v>
      </c>
      <c r="Z99" s="15">
        <v>69.258099999999999</v>
      </c>
      <c r="AA99" s="15">
        <v>94.223799999999997</v>
      </c>
      <c r="AB99" s="15">
        <v>0.38790000000000002</v>
      </c>
      <c r="AC99" s="15">
        <v>20.632400000000001</v>
      </c>
      <c r="AD99" s="15">
        <v>193</v>
      </c>
      <c r="AE99" s="15">
        <v>40.146999999999998</v>
      </c>
      <c r="AF99" s="15"/>
      <c r="AG99" s="15"/>
      <c r="AH99" s="15"/>
      <c r="AI99" s="15"/>
      <c r="AJ99" s="15"/>
      <c r="AK99" s="3" t="s">
        <v>127</v>
      </c>
      <c r="AL99" s="3" t="s">
        <v>127</v>
      </c>
      <c r="AM99" s="3" t="s">
        <v>127</v>
      </c>
      <c r="AN99" s="3" t="s">
        <v>127</v>
      </c>
      <c r="AO99" s="3" t="s">
        <v>127</v>
      </c>
      <c r="AP99" s="3" t="s">
        <v>127</v>
      </c>
      <c r="AQ99" s="3" t="s">
        <v>127</v>
      </c>
      <c r="AR99" s="3" t="s">
        <v>127</v>
      </c>
      <c r="AS99" s="3" t="s">
        <v>154</v>
      </c>
      <c r="AT99" s="3" t="s">
        <v>127</v>
      </c>
      <c r="AU99" s="3" t="s">
        <v>127</v>
      </c>
      <c r="AV99" s="3" t="s">
        <v>127</v>
      </c>
      <c r="AW99" s="3" t="s">
        <v>127</v>
      </c>
      <c r="AX99" s="3" t="s">
        <v>127</v>
      </c>
      <c r="AY99" s="3" t="s">
        <v>127</v>
      </c>
      <c r="AZ99" s="3" t="s">
        <v>127</v>
      </c>
      <c r="BA99" s="3" t="s">
        <v>127</v>
      </c>
      <c r="BB99" s="3" t="s">
        <v>127</v>
      </c>
      <c r="BC99" s="3" t="s">
        <v>127</v>
      </c>
      <c r="BD99" s="3" t="s">
        <v>127</v>
      </c>
      <c r="BE99" s="3" t="s">
        <v>127</v>
      </c>
      <c r="BF99" s="3" t="s">
        <v>127</v>
      </c>
      <c r="BG99" s="3" t="s">
        <v>127</v>
      </c>
      <c r="BH99" s="3" t="s">
        <v>127</v>
      </c>
      <c r="BI99" s="3" t="s">
        <v>127</v>
      </c>
      <c r="BJ99" s="3" t="s">
        <v>127</v>
      </c>
      <c r="BK99" s="3" t="s">
        <v>127</v>
      </c>
      <c r="BL99" s="3" t="s">
        <v>127</v>
      </c>
      <c r="BM99" s="3" t="s">
        <v>127</v>
      </c>
      <c r="BN99" s="3" t="s">
        <v>127</v>
      </c>
      <c r="BO99" s="3" t="s">
        <v>127</v>
      </c>
      <c r="BP99" s="3" t="s">
        <v>127</v>
      </c>
      <c r="BQ99" s="3" t="s">
        <v>127</v>
      </c>
      <c r="BR99" s="3" t="s">
        <v>127</v>
      </c>
      <c r="BS99" s="3" t="s">
        <v>127</v>
      </c>
      <c r="BT99" s="3" t="s">
        <v>127</v>
      </c>
      <c r="BU99" s="3" t="s">
        <v>127</v>
      </c>
      <c r="BV99" s="3" t="s">
        <v>127</v>
      </c>
      <c r="BW99" s="3" t="s">
        <v>127</v>
      </c>
      <c r="BX99" s="3" t="s">
        <v>127</v>
      </c>
      <c r="BY99" s="3" t="s">
        <v>127</v>
      </c>
      <c r="BZ99" s="3" t="s">
        <v>127</v>
      </c>
      <c r="CA99" s="3" t="s">
        <v>127</v>
      </c>
      <c r="CB99" s="3" t="s">
        <v>127</v>
      </c>
      <c r="CC99" s="3" t="s">
        <v>127</v>
      </c>
      <c r="CD99" s="3" t="s">
        <v>127</v>
      </c>
      <c r="CE99" s="3" t="s">
        <v>127</v>
      </c>
      <c r="CF99" s="3" t="s">
        <v>127</v>
      </c>
      <c r="CG99" s="3" t="s">
        <v>127</v>
      </c>
      <c r="CH99" s="3" t="s">
        <v>127</v>
      </c>
      <c r="CI99" s="3" t="s">
        <v>154</v>
      </c>
      <c r="CJ99" s="3" t="s">
        <v>154</v>
      </c>
      <c r="CK99" s="3" t="s">
        <v>127</v>
      </c>
      <c r="CL99" s="3" t="s">
        <v>127</v>
      </c>
      <c r="CM99" s="3" t="s">
        <v>127</v>
      </c>
      <c r="CN99" s="3" t="s">
        <v>127</v>
      </c>
      <c r="CO99" s="3" t="s">
        <v>127</v>
      </c>
      <c r="CP99" s="3" t="s">
        <v>127</v>
      </c>
      <c r="CQ99" s="3" t="s">
        <v>127</v>
      </c>
      <c r="CR99" s="3" t="s">
        <v>127</v>
      </c>
      <c r="CS99" s="3" t="s">
        <v>159</v>
      </c>
      <c r="CT99" s="3"/>
      <c r="CU99" s="129">
        <v>24.6</v>
      </c>
      <c r="CV99" s="129">
        <v>124.6</v>
      </c>
      <c r="CW99" s="126" t="s">
        <v>127</v>
      </c>
      <c r="CX99" s="126">
        <v>0.19</v>
      </c>
      <c r="CY99" s="126">
        <v>0.246</v>
      </c>
      <c r="CZ99" s="126" t="s">
        <v>127</v>
      </c>
      <c r="DA99" s="126" t="s">
        <v>127</v>
      </c>
      <c r="DB99" s="126" t="s">
        <v>127</v>
      </c>
      <c r="DC99" s="126" t="s">
        <v>127</v>
      </c>
      <c r="DD99" s="126"/>
      <c r="DE99" s="126"/>
      <c r="DF99" s="126"/>
      <c r="DG99" s="126"/>
      <c r="DH99" s="126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</row>
    <row r="100" spans="1:136" s="90" customFormat="1" x14ac:dyDescent="0.2">
      <c r="A100" s="3">
        <v>29</v>
      </c>
      <c r="B100" s="19">
        <v>41813</v>
      </c>
      <c r="C100" s="3">
        <v>17113614</v>
      </c>
      <c r="D100" s="17" t="s">
        <v>200</v>
      </c>
      <c r="E100" s="15">
        <v>454458.94439999998</v>
      </c>
      <c r="F100" s="15">
        <v>22773.436600000001</v>
      </c>
      <c r="G100" s="3"/>
      <c r="H100" s="86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>
        <v>382.91699999999997</v>
      </c>
      <c r="X100" s="15">
        <v>67.132599999999996</v>
      </c>
      <c r="Y100" s="15">
        <v>26.464600000000001</v>
      </c>
      <c r="Z100" s="15">
        <v>151.56100000000001</v>
      </c>
      <c r="AA100" s="15">
        <v>554.60130000000004</v>
      </c>
      <c r="AB100" s="15">
        <v>0.40439999999999998</v>
      </c>
      <c r="AC100" s="15">
        <v>26.963799999999999</v>
      </c>
      <c r="AD100" s="15">
        <v>220</v>
      </c>
      <c r="AE100" s="15">
        <v>218.67789999999999</v>
      </c>
      <c r="AF100" s="15">
        <v>4.4371000000000001E-2</v>
      </c>
      <c r="AG100" s="15"/>
      <c r="AH100" s="15"/>
      <c r="AI100" s="15"/>
      <c r="AJ100" s="15"/>
      <c r="AK100" s="3" t="s">
        <v>127</v>
      </c>
      <c r="AL100" s="3" t="s">
        <v>127</v>
      </c>
      <c r="AM100" s="3" t="s">
        <v>127</v>
      </c>
      <c r="AN100" s="3" t="s">
        <v>127</v>
      </c>
      <c r="AO100" s="3" t="s">
        <v>127</v>
      </c>
      <c r="AP100" s="3" t="s">
        <v>127</v>
      </c>
      <c r="AQ100" s="3" t="s">
        <v>127</v>
      </c>
      <c r="AR100" s="3" t="s">
        <v>127</v>
      </c>
      <c r="AS100" s="3" t="s">
        <v>127</v>
      </c>
      <c r="AT100" s="3" t="s">
        <v>127</v>
      </c>
      <c r="AU100" s="3" t="s">
        <v>127</v>
      </c>
      <c r="AV100" s="3" t="s">
        <v>127</v>
      </c>
      <c r="AW100" s="3" t="s">
        <v>127</v>
      </c>
      <c r="AX100" s="3" t="s">
        <v>127</v>
      </c>
      <c r="AY100" s="3" t="s">
        <v>127</v>
      </c>
      <c r="AZ100" s="3" t="s">
        <v>127</v>
      </c>
      <c r="BA100" s="3" t="s">
        <v>127</v>
      </c>
      <c r="BB100" s="3" t="s">
        <v>127</v>
      </c>
      <c r="BC100" s="3" t="s">
        <v>127</v>
      </c>
      <c r="BD100" s="3" t="s">
        <v>127</v>
      </c>
      <c r="BE100" s="3" t="s">
        <v>127</v>
      </c>
      <c r="BF100" s="3" t="s">
        <v>127</v>
      </c>
      <c r="BG100" s="3" t="s">
        <v>127</v>
      </c>
      <c r="BH100" s="3" t="s">
        <v>127</v>
      </c>
      <c r="BI100" s="3" t="s">
        <v>127</v>
      </c>
      <c r="BJ100" s="3" t="s">
        <v>127</v>
      </c>
      <c r="BK100" s="3" t="s">
        <v>127</v>
      </c>
      <c r="BL100" s="3" t="s">
        <v>127</v>
      </c>
      <c r="BM100" s="3" t="s">
        <v>127</v>
      </c>
      <c r="BN100" s="3" t="s">
        <v>127</v>
      </c>
      <c r="BO100" s="3" t="s">
        <v>127</v>
      </c>
      <c r="BP100" s="3" t="s">
        <v>127</v>
      </c>
      <c r="BQ100" s="3" t="s">
        <v>127</v>
      </c>
      <c r="BR100" s="3" t="s">
        <v>127</v>
      </c>
      <c r="BS100" s="3" t="s">
        <v>127</v>
      </c>
      <c r="BT100" s="3" t="s">
        <v>127</v>
      </c>
      <c r="BU100" s="3" t="s">
        <v>127</v>
      </c>
      <c r="BV100" s="3" t="s">
        <v>127</v>
      </c>
      <c r="BW100" s="3" t="s">
        <v>127</v>
      </c>
      <c r="BX100" s="3" t="s">
        <v>127</v>
      </c>
      <c r="BY100" s="3" t="s">
        <v>127</v>
      </c>
      <c r="BZ100" s="3" t="s">
        <v>127</v>
      </c>
      <c r="CA100" s="3" t="s">
        <v>127</v>
      </c>
      <c r="CB100" s="3" t="s">
        <v>127</v>
      </c>
      <c r="CC100" s="3" t="s">
        <v>127</v>
      </c>
      <c r="CD100" s="3" t="s">
        <v>127</v>
      </c>
      <c r="CE100" s="3" t="s">
        <v>127</v>
      </c>
      <c r="CF100" s="3" t="s">
        <v>127</v>
      </c>
      <c r="CG100" s="3" t="s">
        <v>127</v>
      </c>
      <c r="CH100" s="3" t="s">
        <v>127</v>
      </c>
      <c r="CI100" s="3" t="s">
        <v>127</v>
      </c>
      <c r="CJ100" s="3" t="s">
        <v>127</v>
      </c>
      <c r="CK100" s="3" t="s">
        <v>127</v>
      </c>
      <c r="CL100" s="3" t="s">
        <v>127</v>
      </c>
      <c r="CM100" s="3" t="s">
        <v>127</v>
      </c>
      <c r="CN100" s="3" t="s">
        <v>127</v>
      </c>
      <c r="CO100" s="3" t="s">
        <v>127</v>
      </c>
      <c r="CP100" s="3" t="s">
        <v>127</v>
      </c>
      <c r="CQ100" s="3" t="s">
        <v>127</v>
      </c>
      <c r="CR100" s="3" t="s">
        <v>127</v>
      </c>
      <c r="CS100" s="3" t="s">
        <v>127</v>
      </c>
      <c r="CT100" s="3"/>
      <c r="CU100" s="129">
        <v>27.41</v>
      </c>
      <c r="CV100" s="129">
        <v>72.183999999999997</v>
      </c>
      <c r="CW100" s="126" t="s">
        <v>127</v>
      </c>
      <c r="CX100" s="129">
        <v>0.27</v>
      </c>
      <c r="CY100" s="129">
        <v>0.154</v>
      </c>
      <c r="CZ100" s="126" t="s">
        <v>153</v>
      </c>
      <c r="DA100" s="126" t="s">
        <v>153</v>
      </c>
      <c r="DB100" s="126" t="s">
        <v>127</v>
      </c>
      <c r="DC100" s="126" t="s">
        <v>127</v>
      </c>
      <c r="DD100" s="126"/>
      <c r="DE100" s="126" t="s">
        <v>153</v>
      </c>
      <c r="DF100" s="126" t="s">
        <v>127</v>
      </c>
      <c r="DG100" s="126" t="s">
        <v>153</v>
      </c>
      <c r="DH100" s="126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</row>
    <row r="101" spans="1:136" s="90" customFormat="1" x14ac:dyDescent="0.2">
      <c r="A101" s="3">
        <v>29</v>
      </c>
      <c r="B101" s="19">
        <v>42155</v>
      </c>
      <c r="C101" s="3">
        <v>17113614</v>
      </c>
      <c r="D101" s="17" t="s">
        <v>200</v>
      </c>
      <c r="E101" s="15">
        <v>436362.43920000002</v>
      </c>
      <c r="F101" s="15">
        <v>26318.7585</v>
      </c>
      <c r="G101" s="3" t="s">
        <v>127</v>
      </c>
      <c r="H101" s="86">
        <v>53.969900000000003</v>
      </c>
      <c r="I101" s="15">
        <v>398.66699999999997</v>
      </c>
      <c r="J101" s="15" t="s">
        <v>127</v>
      </c>
      <c r="K101" s="15" t="s">
        <v>127</v>
      </c>
      <c r="L101" s="15" t="s">
        <v>201</v>
      </c>
      <c r="M101" s="15">
        <v>68.374200000000002</v>
      </c>
      <c r="N101" s="15" t="s">
        <v>127</v>
      </c>
      <c r="O101" s="15" t="s">
        <v>127</v>
      </c>
      <c r="P101" s="15">
        <v>1167.01</v>
      </c>
      <c r="Q101" s="15">
        <v>19.850100000000001</v>
      </c>
      <c r="R101" s="15" t="s">
        <v>127</v>
      </c>
      <c r="S101" s="15">
        <v>530.95100000000002</v>
      </c>
      <c r="T101" s="15">
        <v>22.376300000000001</v>
      </c>
      <c r="U101" s="15"/>
      <c r="V101" s="15"/>
      <c r="W101" s="15">
        <v>343.59300000000002</v>
      </c>
      <c r="X101" s="15">
        <v>54.642099999999999</v>
      </c>
      <c r="Y101" s="15">
        <v>26.524899999999999</v>
      </c>
      <c r="Z101" s="15">
        <v>144.91</v>
      </c>
      <c r="AA101" s="15">
        <v>513.39210000000003</v>
      </c>
      <c r="AB101" s="15">
        <v>0.42870000000000003</v>
      </c>
      <c r="AC101" s="15">
        <v>29.063199999999998</v>
      </c>
      <c r="AD101" s="15">
        <v>206.6</v>
      </c>
      <c r="AE101" s="15">
        <v>284.22340000000003</v>
      </c>
      <c r="AF101" s="15"/>
      <c r="AG101" s="15"/>
      <c r="AH101" s="15"/>
      <c r="AI101" s="15"/>
      <c r="AJ101" s="15"/>
      <c r="AK101" s="3" t="s">
        <v>127</v>
      </c>
      <c r="AL101" s="3" t="s">
        <v>127</v>
      </c>
      <c r="AM101" s="3" t="s">
        <v>127</v>
      </c>
      <c r="AN101" s="3" t="s">
        <v>127</v>
      </c>
      <c r="AO101" s="3" t="s">
        <v>127</v>
      </c>
      <c r="AP101" s="3" t="s">
        <v>127</v>
      </c>
      <c r="AQ101" s="3" t="s">
        <v>127</v>
      </c>
      <c r="AR101" s="3" t="s">
        <v>127</v>
      </c>
      <c r="AS101" s="3" t="s">
        <v>127</v>
      </c>
      <c r="AT101" s="3" t="s">
        <v>127</v>
      </c>
      <c r="AU101" s="3" t="s">
        <v>127</v>
      </c>
      <c r="AV101" s="3" t="s">
        <v>127</v>
      </c>
      <c r="AW101" s="3" t="s">
        <v>127</v>
      </c>
      <c r="AX101" s="3" t="s">
        <v>127</v>
      </c>
      <c r="AY101" s="3" t="s">
        <v>127</v>
      </c>
      <c r="AZ101" s="3" t="s">
        <v>127</v>
      </c>
      <c r="BA101" s="3" t="s">
        <v>127</v>
      </c>
      <c r="BB101" s="3" t="s">
        <v>127</v>
      </c>
      <c r="BC101" s="3" t="s">
        <v>127</v>
      </c>
      <c r="BD101" s="3" t="s">
        <v>127</v>
      </c>
      <c r="BE101" s="3" t="s">
        <v>127</v>
      </c>
      <c r="BF101" s="3" t="s">
        <v>127</v>
      </c>
      <c r="BG101" s="3" t="s">
        <v>127</v>
      </c>
      <c r="BH101" s="3" t="s">
        <v>127</v>
      </c>
      <c r="BI101" s="3" t="s">
        <v>127</v>
      </c>
      <c r="BJ101" s="3" t="s">
        <v>127</v>
      </c>
      <c r="BK101" s="3" t="s">
        <v>127</v>
      </c>
      <c r="BL101" s="3" t="s">
        <v>127</v>
      </c>
      <c r="BM101" s="3" t="s">
        <v>127</v>
      </c>
      <c r="BN101" s="3" t="s">
        <v>127</v>
      </c>
      <c r="BO101" s="3" t="s">
        <v>127</v>
      </c>
      <c r="BP101" s="3" t="s">
        <v>127</v>
      </c>
      <c r="BQ101" s="3" t="s">
        <v>127</v>
      </c>
      <c r="BR101" s="3" t="s">
        <v>127</v>
      </c>
      <c r="BS101" s="3" t="s">
        <v>127</v>
      </c>
      <c r="BT101" s="3" t="s">
        <v>127</v>
      </c>
      <c r="BU101" s="3" t="s">
        <v>127</v>
      </c>
      <c r="BV101" s="3" t="s">
        <v>127</v>
      </c>
      <c r="BW101" s="3" t="s">
        <v>127</v>
      </c>
      <c r="BX101" s="3" t="s">
        <v>127</v>
      </c>
      <c r="BY101" s="3" t="s">
        <v>127</v>
      </c>
      <c r="BZ101" s="3" t="s">
        <v>127</v>
      </c>
      <c r="CA101" s="3" t="s">
        <v>127</v>
      </c>
      <c r="CB101" s="3" t="s">
        <v>127</v>
      </c>
      <c r="CC101" s="3" t="s">
        <v>127</v>
      </c>
      <c r="CD101" s="3">
        <v>1.22</v>
      </c>
      <c r="CE101" s="3" t="s">
        <v>127</v>
      </c>
      <c r="CF101" s="3" t="s">
        <v>127</v>
      </c>
      <c r="CG101" s="3" t="s">
        <v>127</v>
      </c>
      <c r="CH101" s="3" t="s">
        <v>127</v>
      </c>
      <c r="CI101" s="3" t="s">
        <v>154</v>
      </c>
      <c r="CJ101" s="3" t="s">
        <v>127</v>
      </c>
      <c r="CK101" s="3" t="s">
        <v>127</v>
      </c>
      <c r="CL101" s="3" t="s">
        <v>127</v>
      </c>
      <c r="CM101" s="3" t="s">
        <v>127</v>
      </c>
      <c r="CN101" s="3" t="s">
        <v>127</v>
      </c>
      <c r="CO101" s="3" t="s">
        <v>127</v>
      </c>
      <c r="CP101" s="3" t="s">
        <v>127</v>
      </c>
      <c r="CQ101" s="3" t="s">
        <v>127</v>
      </c>
      <c r="CR101" s="3" t="s">
        <v>127</v>
      </c>
      <c r="CS101" s="3" t="s">
        <v>168</v>
      </c>
      <c r="CT101" s="3"/>
      <c r="CU101" s="129">
        <v>3.5270000000000001</v>
      </c>
      <c r="CV101" s="128">
        <v>202.63</v>
      </c>
      <c r="CW101" s="129" t="s">
        <v>156</v>
      </c>
      <c r="CX101" s="129" t="s">
        <v>156</v>
      </c>
      <c r="CY101" s="129" t="s">
        <v>156</v>
      </c>
      <c r="CZ101" s="126" t="s">
        <v>127</v>
      </c>
      <c r="DA101" s="129" t="s">
        <v>156</v>
      </c>
      <c r="DB101" s="126" t="s">
        <v>127</v>
      </c>
      <c r="DC101" s="126" t="s">
        <v>127</v>
      </c>
      <c r="DD101" s="126"/>
      <c r="DE101" s="129" t="s">
        <v>295</v>
      </c>
      <c r="DF101" s="129" t="s">
        <v>295</v>
      </c>
      <c r="DG101" s="129" t="s">
        <v>295</v>
      </c>
      <c r="DH101" s="126" t="s">
        <v>127</v>
      </c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</row>
    <row r="102" spans="1:136" s="90" customFormat="1" x14ac:dyDescent="0.2">
      <c r="A102" s="3">
        <v>29</v>
      </c>
      <c r="B102" s="19">
        <v>42880</v>
      </c>
      <c r="C102" s="3">
        <v>17113614</v>
      </c>
      <c r="D102" s="17" t="s">
        <v>200</v>
      </c>
      <c r="E102" s="15">
        <v>423915</v>
      </c>
      <c r="F102" s="15">
        <v>25700</v>
      </c>
      <c r="G102" s="3" t="s">
        <v>127</v>
      </c>
      <c r="H102" s="86">
        <v>47.494399999999999</v>
      </c>
      <c r="I102" s="15">
        <v>313.02499999999998</v>
      </c>
      <c r="J102" s="15" t="s">
        <v>127</v>
      </c>
      <c r="K102" s="15" t="s">
        <v>127</v>
      </c>
      <c r="L102" s="15" t="s">
        <v>127</v>
      </c>
      <c r="M102" s="15">
        <v>68.046099999999996</v>
      </c>
      <c r="N102" s="15" t="s">
        <v>127</v>
      </c>
      <c r="O102" s="15" t="s">
        <v>127</v>
      </c>
      <c r="P102" s="15">
        <v>1131.9100000000001</v>
      </c>
      <c r="Q102" s="15" t="s">
        <v>127</v>
      </c>
      <c r="R102" s="15">
        <v>423.42099999999999</v>
      </c>
      <c r="S102" s="15"/>
      <c r="T102" s="15" t="s">
        <v>161</v>
      </c>
      <c r="U102" s="15">
        <v>591.80200000000002</v>
      </c>
      <c r="V102" s="15"/>
      <c r="W102" s="15">
        <v>323.26799999999997</v>
      </c>
      <c r="X102" s="15">
        <v>58.539099999999998</v>
      </c>
      <c r="Y102" s="15">
        <v>21.396100000000001</v>
      </c>
      <c r="Z102" s="15">
        <v>122.20399999999999</v>
      </c>
      <c r="AA102" s="15">
        <v>479.39400000000001</v>
      </c>
      <c r="AB102" s="15"/>
      <c r="AC102" s="15">
        <v>25.424299999999999</v>
      </c>
      <c r="AD102" s="15">
        <v>194</v>
      </c>
      <c r="AE102" s="15">
        <v>218.6472</v>
      </c>
      <c r="AF102" s="15"/>
      <c r="AG102" s="15"/>
      <c r="AH102" s="15"/>
      <c r="AI102" s="15"/>
      <c r="AJ102" s="15"/>
      <c r="AK102" s="3" t="s">
        <v>127</v>
      </c>
      <c r="AL102" s="3" t="s">
        <v>127</v>
      </c>
      <c r="AM102" s="3" t="s">
        <v>127</v>
      </c>
      <c r="AN102" s="3" t="s">
        <v>127</v>
      </c>
      <c r="AO102" s="3" t="s">
        <v>127</v>
      </c>
      <c r="AP102" s="3" t="s">
        <v>127</v>
      </c>
      <c r="AQ102" s="3" t="s">
        <v>127</v>
      </c>
      <c r="AR102" s="3" t="s">
        <v>127</v>
      </c>
      <c r="AS102" s="3" t="s">
        <v>127</v>
      </c>
      <c r="AT102" s="3" t="s">
        <v>127</v>
      </c>
      <c r="AU102" s="3" t="s">
        <v>127</v>
      </c>
      <c r="AV102" s="3" t="s">
        <v>127</v>
      </c>
      <c r="AW102" s="3" t="s">
        <v>127</v>
      </c>
      <c r="AX102" s="3" t="s">
        <v>127</v>
      </c>
      <c r="AY102" s="3" t="s">
        <v>127</v>
      </c>
      <c r="AZ102" s="3" t="s">
        <v>127</v>
      </c>
      <c r="BA102" s="3" t="s">
        <v>127</v>
      </c>
      <c r="BB102" s="3" t="s">
        <v>127</v>
      </c>
      <c r="BC102" s="3" t="s">
        <v>127</v>
      </c>
      <c r="BD102" s="3" t="s">
        <v>127</v>
      </c>
      <c r="BE102" s="3" t="s">
        <v>127</v>
      </c>
      <c r="BF102" s="3" t="s">
        <v>127</v>
      </c>
      <c r="BG102" s="3" t="s">
        <v>127</v>
      </c>
      <c r="BH102" s="3" t="s">
        <v>127</v>
      </c>
      <c r="BI102" s="3" t="s">
        <v>127</v>
      </c>
      <c r="BJ102" s="3" t="s">
        <v>127</v>
      </c>
      <c r="BK102" s="3" t="s">
        <v>127</v>
      </c>
      <c r="BL102" s="3" t="s">
        <v>127</v>
      </c>
      <c r="BM102" s="3" t="s">
        <v>127</v>
      </c>
      <c r="BN102" s="3" t="s">
        <v>127</v>
      </c>
      <c r="BO102" s="3" t="s">
        <v>127</v>
      </c>
      <c r="BP102" s="3" t="s">
        <v>127</v>
      </c>
      <c r="BQ102" s="3" t="s">
        <v>127</v>
      </c>
      <c r="BR102" s="3" t="s">
        <v>127</v>
      </c>
      <c r="BS102" s="3" t="s">
        <v>127</v>
      </c>
      <c r="BT102" s="3" t="s">
        <v>127</v>
      </c>
      <c r="BU102" s="3" t="s">
        <v>127</v>
      </c>
      <c r="BV102" s="3" t="s">
        <v>127</v>
      </c>
      <c r="BW102" s="3" t="s">
        <v>127</v>
      </c>
      <c r="BX102" s="3" t="s">
        <v>127</v>
      </c>
      <c r="BY102" s="3" t="s">
        <v>127</v>
      </c>
      <c r="BZ102" s="3" t="s">
        <v>127</v>
      </c>
      <c r="CA102" s="3" t="s">
        <v>127</v>
      </c>
      <c r="CB102" s="3" t="s">
        <v>127</v>
      </c>
      <c r="CC102" s="3" t="s">
        <v>127</v>
      </c>
      <c r="CD102" s="3" t="s">
        <v>127</v>
      </c>
      <c r="CE102" s="3" t="s">
        <v>127</v>
      </c>
      <c r="CF102" s="3" t="s">
        <v>127</v>
      </c>
      <c r="CG102" s="3" t="s">
        <v>127</v>
      </c>
      <c r="CH102" s="3" t="s">
        <v>127</v>
      </c>
      <c r="CI102" s="3" t="s">
        <v>127</v>
      </c>
      <c r="CJ102" s="3" t="s">
        <v>127</v>
      </c>
      <c r="CK102" s="3" t="s">
        <v>127</v>
      </c>
      <c r="CL102" s="3" t="s">
        <v>127</v>
      </c>
      <c r="CM102" s="3" t="s">
        <v>127</v>
      </c>
      <c r="CN102" s="3" t="s">
        <v>127</v>
      </c>
      <c r="CO102" s="3" t="s">
        <v>127</v>
      </c>
      <c r="CP102" s="3" t="s">
        <v>127</v>
      </c>
      <c r="CQ102" s="3" t="s">
        <v>127</v>
      </c>
      <c r="CR102" s="3" t="s">
        <v>127</v>
      </c>
      <c r="CS102" s="3" t="s">
        <v>127</v>
      </c>
      <c r="CT102" s="3"/>
      <c r="CU102" s="129">
        <v>16</v>
      </c>
      <c r="CV102" s="129">
        <v>109.6</v>
      </c>
      <c r="CW102" s="126" t="s">
        <v>127</v>
      </c>
      <c r="CX102" s="126" t="s">
        <v>156</v>
      </c>
      <c r="CY102" s="126" t="s">
        <v>156</v>
      </c>
      <c r="CZ102" s="126" t="s">
        <v>127</v>
      </c>
      <c r="DA102" s="126" t="s">
        <v>127</v>
      </c>
      <c r="DB102" s="126" t="s">
        <v>127</v>
      </c>
      <c r="DC102" s="126" t="s">
        <v>127</v>
      </c>
      <c r="DD102" s="126" t="s">
        <v>127</v>
      </c>
      <c r="DE102" s="126"/>
      <c r="DF102" s="126"/>
      <c r="DG102" s="126"/>
      <c r="DH102" s="126"/>
      <c r="DI102" s="3"/>
      <c r="DJ102" s="3" t="s">
        <v>127</v>
      </c>
      <c r="DK102" s="3" t="s">
        <v>127</v>
      </c>
      <c r="DL102" s="3" t="s">
        <v>127</v>
      </c>
      <c r="DM102" s="3" t="s">
        <v>127</v>
      </c>
      <c r="DN102" s="3" t="s">
        <v>127</v>
      </c>
      <c r="DO102" s="3" t="s">
        <v>127</v>
      </c>
      <c r="DP102" s="3" t="s">
        <v>127</v>
      </c>
      <c r="DQ102" s="3" t="s">
        <v>127</v>
      </c>
      <c r="DR102" s="3" t="s">
        <v>127</v>
      </c>
      <c r="DS102" s="3" t="s">
        <v>127</v>
      </c>
      <c r="DT102" s="3" t="s">
        <v>127</v>
      </c>
      <c r="DU102" s="3" t="s">
        <v>127</v>
      </c>
      <c r="DV102" s="3" t="s">
        <v>127</v>
      </c>
      <c r="DW102" s="3" t="s">
        <v>127</v>
      </c>
      <c r="DX102" s="3" t="s">
        <v>127</v>
      </c>
      <c r="DY102" s="3" t="s">
        <v>127</v>
      </c>
      <c r="DZ102" s="3" t="s">
        <v>127</v>
      </c>
      <c r="EA102" s="3" t="s">
        <v>127</v>
      </c>
      <c r="EB102" s="3" t="s">
        <v>127</v>
      </c>
      <c r="EC102" s="3" t="s">
        <v>127</v>
      </c>
      <c r="ED102" s="3" t="s">
        <v>127</v>
      </c>
      <c r="EE102" s="3" t="s">
        <v>127</v>
      </c>
    </row>
    <row r="103" spans="1:136" s="90" customFormat="1" x14ac:dyDescent="0.2">
      <c r="A103" s="3">
        <v>29</v>
      </c>
      <c r="B103" s="19">
        <v>43117</v>
      </c>
      <c r="C103" s="3">
        <v>17113614</v>
      </c>
      <c r="D103" s="17" t="s">
        <v>200</v>
      </c>
      <c r="E103" s="15">
        <v>536850</v>
      </c>
      <c r="F103" s="15"/>
      <c r="G103" s="3" t="s">
        <v>127</v>
      </c>
      <c r="H103" s="2">
        <v>47.303199999999997</v>
      </c>
      <c r="I103" s="2">
        <v>350.57299999999998</v>
      </c>
      <c r="J103" s="3" t="s">
        <v>127</v>
      </c>
      <c r="K103" s="3" t="s">
        <v>127</v>
      </c>
      <c r="L103" s="3" t="s">
        <v>127</v>
      </c>
      <c r="M103" s="2">
        <v>46.133000000000003</v>
      </c>
      <c r="N103" s="3" t="s">
        <v>127</v>
      </c>
      <c r="O103" s="3" t="s">
        <v>127</v>
      </c>
      <c r="P103" s="3">
        <v>866.84100000000001</v>
      </c>
      <c r="Q103" s="3" t="s">
        <v>127</v>
      </c>
      <c r="R103" s="3" t="s">
        <v>127</v>
      </c>
      <c r="S103" s="3" t="s">
        <v>127</v>
      </c>
      <c r="T103" s="2">
        <v>7.0358599999999996</v>
      </c>
      <c r="U103" s="2">
        <v>499.89</v>
      </c>
      <c r="V103" s="2"/>
      <c r="W103" s="2">
        <v>349.69799999999998</v>
      </c>
      <c r="X103" s="2">
        <v>53.869700000000002</v>
      </c>
      <c r="Y103" s="2">
        <v>23.868300000000001</v>
      </c>
      <c r="Z103" s="2">
        <v>134.286</v>
      </c>
      <c r="AA103" s="2">
        <v>528.8877</v>
      </c>
      <c r="AB103" s="3" t="s">
        <v>148</v>
      </c>
      <c r="AC103" s="2">
        <v>26.357500000000002</v>
      </c>
      <c r="AD103" s="2">
        <v>199</v>
      </c>
      <c r="AE103" s="2">
        <v>154.07740000000001</v>
      </c>
      <c r="AF103" s="3"/>
      <c r="AG103" s="3"/>
      <c r="AH103" s="3"/>
      <c r="AI103" s="4">
        <v>587.9</v>
      </c>
      <c r="AJ103" s="4"/>
      <c r="AK103" s="3" t="s">
        <v>154</v>
      </c>
      <c r="AL103" s="3"/>
      <c r="AM103" s="3"/>
      <c r="AN103" s="3"/>
      <c r="AO103" s="3"/>
      <c r="AP103" s="3"/>
      <c r="AQ103" s="3" t="s">
        <v>127</v>
      </c>
      <c r="AR103" s="3"/>
      <c r="AS103" s="3" t="s">
        <v>154</v>
      </c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 t="s">
        <v>127</v>
      </c>
      <c r="BE103" s="3" t="s">
        <v>127</v>
      </c>
      <c r="BF103" s="3"/>
      <c r="BG103" s="3"/>
      <c r="BH103" s="3"/>
      <c r="BI103" s="3"/>
      <c r="BJ103" s="3"/>
      <c r="BK103" s="3"/>
      <c r="BL103" s="3" t="s">
        <v>150</v>
      </c>
      <c r="BM103" s="3"/>
      <c r="BN103" s="3"/>
      <c r="BO103" s="3" t="s">
        <v>154</v>
      </c>
      <c r="BP103" s="3"/>
      <c r="BQ103" s="3"/>
      <c r="BR103" s="3" t="s">
        <v>154</v>
      </c>
      <c r="BS103" s="3" t="s">
        <v>154</v>
      </c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 t="s">
        <v>154</v>
      </c>
      <c r="CE103" s="3"/>
      <c r="CF103" s="3" t="s">
        <v>127</v>
      </c>
      <c r="CG103" s="3"/>
      <c r="CH103" s="3"/>
      <c r="CI103" s="3" t="s">
        <v>154</v>
      </c>
      <c r="CJ103" s="3" t="s">
        <v>154</v>
      </c>
      <c r="CK103" s="3"/>
      <c r="CL103" s="3"/>
      <c r="CM103" s="3" t="s">
        <v>154</v>
      </c>
      <c r="CN103" s="3"/>
      <c r="CO103" s="3"/>
      <c r="CP103" s="3" t="s">
        <v>154</v>
      </c>
      <c r="CQ103" s="3"/>
      <c r="CR103" s="3" t="s">
        <v>127</v>
      </c>
      <c r="CS103" s="3" t="s">
        <v>181</v>
      </c>
      <c r="CT103" s="3"/>
      <c r="CU103" s="127">
        <v>24.2</v>
      </c>
      <c r="CV103" s="112">
        <v>97.8</v>
      </c>
      <c r="CW103" s="118" t="s">
        <v>156</v>
      </c>
      <c r="CX103" s="112">
        <v>1.2</v>
      </c>
      <c r="CY103" s="112">
        <v>1.1000000000000001</v>
      </c>
      <c r="CZ103" s="126" t="s">
        <v>127</v>
      </c>
      <c r="DA103" s="126" t="s">
        <v>127</v>
      </c>
      <c r="DB103" s="126" t="s">
        <v>127</v>
      </c>
      <c r="DC103" s="126" t="s">
        <v>127</v>
      </c>
      <c r="DD103" s="126" t="s">
        <v>127</v>
      </c>
      <c r="DE103" s="126"/>
      <c r="DF103" s="126"/>
      <c r="DG103" s="126"/>
      <c r="DH103" s="126"/>
      <c r="DI103" s="3"/>
      <c r="DJ103" s="3" t="s">
        <v>127</v>
      </c>
      <c r="DK103" s="3" t="s">
        <v>127</v>
      </c>
      <c r="DL103" s="3">
        <v>390.2</v>
      </c>
      <c r="DM103" s="3" t="s">
        <v>127</v>
      </c>
      <c r="DN103" s="3" t="s">
        <v>127</v>
      </c>
      <c r="DO103" s="3" t="s">
        <v>127</v>
      </c>
      <c r="DP103" s="3" t="s">
        <v>127</v>
      </c>
      <c r="DQ103" s="3" t="s">
        <v>127</v>
      </c>
      <c r="DR103" s="3" t="s">
        <v>127</v>
      </c>
      <c r="DS103" s="3" t="s">
        <v>127</v>
      </c>
      <c r="DT103" s="3" t="s">
        <v>127</v>
      </c>
      <c r="DU103" s="3" t="s">
        <v>127</v>
      </c>
      <c r="DV103" s="3" t="s">
        <v>127</v>
      </c>
      <c r="DW103" s="3" t="s">
        <v>127</v>
      </c>
      <c r="DX103" s="3" t="s">
        <v>127</v>
      </c>
      <c r="DY103" s="3" t="s">
        <v>127</v>
      </c>
      <c r="DZ103" s="3" t="s">
        <v>127</v>
      </c>
      <c r="EA103" s="3" t="s">
        <v>127</v>
      </c>
      <c r="EB103" s="3" t="s">
        <v>127</v>
      </c>
      <c r="EC103" s="3" t="s">
        <v>127</v>
      </c>
      <c r="ED103" s="3" t="s">
        <v>127</v>
      </c>
      <c r="EE103" s="3" t="s">
        <v>127</v>
      </c>
    </row>
    <row r="104" spans="1:136" s="90" customFormat="1" x14ac:dyDescent="0.2">
      <c r="A104" s="3">
        <v>29</v>
      </c>
      <c r="B104" s="19">
        <v>43514</v>
      </c>
      <c r="C104" s="3">
        <v>17113614</v>
      </c>
      <c r="D104" s="17" t="s">
        <v>200</v>
      </c>
      <c r="E104" s="3">
        <f>58.1568
*10000</f>
        <v>581568</v>
      </c>
      <c r="F104" s="3">
        <f>2.71
*10000</f>
        <v>27100</v>
      </c>
      <c r="G104" s="3" t="s">
        <v>127</v>
      </c>
      <c r="H104" s="2">
        <v>53.270699999999998</v>
      </c>
      <c r="I104" s="2">
        <v>475.95</v>
      </c>
      <c r="J104" s="3" t="s">
        <v>127</v>
      </c>
      <c r="K104" s="3" t="s">
        <v>127</v>
      </c>
      <c r="L104" s="3" t="s">
        <v>127</v>
      </c>
      <c r="M104" s="2">
        <v>56.659399999999998</v>
      </c>
      <c r="N104" s="3" t="s">
        <v>127</v>
      </c>
      <c r="O104" s="3" t="s">
        <v>127</v>
      </c>
      <c r="P104" s="2">
        <v>2477.1</v>
      </c>
      <c r="Q104" s="3" t="s">
        <v>127</v>
      </c>
      <c r="R104" s="3" t="s">
        <v>127</v>
      </c>
      <c r="S104" s="3" t="s">
        <v>127</v>
      </c>
      <c r="T104" s="2">
        <v>8.6261500000000009</v>
      </c>
      <c r="U104" s="3"/>
      <c r="V104" s="3"/>
      <c r="W104" s="2">
        <v>331.23</v>
      </c>
      <c r="X104" s="2">
        <v>62.199800000000003</v>
      </c>
      <c r="Y104" s="2">
        <v>24.180900000000001</v>
      </c>
      <c r="Z104" s="2">
        <v>127.568</v>
      </c>
      <c r="AA104" s="2">
        <v>432.34179999999998</v>
      </c>
      <c r="AB104" s="2"/>
      <c r="AC104" s="2">
        <v>30.7667</v>
      </c>
      <c r="AD104" s="2">
        <v>210</v>
      </c>
      <c r="AE104" s="2">
        <f>31.9212
*10</f>
        <v>319.21199999999999</v>
      </c>
      <c r="AF104" s="2"/>
      <c r="AG104" s="2"/>
      <c r="AH104" s="2"/>
      <c r="AI104" s="88">
        <v>0.64170000000000005</v>
      </c>
      <c r="AJ104" s="88">
        <v>82.78</v>
      </c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3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120">
        <v>24.6</v>
      </c>
      <c r="CV104" s="120">
        <v>77.7</v>
      </c>
      <c r="CW104" s="120" t="s">
        <v>156</v>
      </c>
      <c r="CX104" s="120" t="s">
        <v>156</v>
      </c>
      <c r="CY104" s="120" t="s">
        <v>156</v>
      </c>
      <c r="CZ104" s="126" t="s">
        <v>127</v>
      </c>
      <c r="DA104" s="126" t="s">
        <v>127</v>
      </c>
      <c r="DB104" s="126" t="s">
        <v>127</v>
      </c>
      <c r="DC104" s="126" t="s">
        <v>127</v>
      </c>
      <c r="DD104" s="120" t="s">
        <v>156</v>
      </c>
      <c r="DE104" s="126"/>
      <c r="DF104" s="126"/>
      <c r="DG104" s="126"/>
      <c r="DH104" s="126"/>
      <c r="DI104" s="3"/>
      <c r="DJ104" s="3" t="s">
        <v>131</v>
      </c>
      <c r="DK104" s="3" t="s">
        <v>131</v>
      </c>
      <c r="DL104" s="3" t="s">
        <v>130</v>
      </c>
      <c r="DM104" s="3" t="s">
        <v>131</v>
      </c>
      <c r="DN104" s="3" t="s">
        <v>131</v>
      </c>
      <c r="DO104" s="3" t="s">
        <v>131</v>
      </c>
      <c r="DP104" s="3" t="s">
        <v>131</v>
      </c>
      <c r="DQ104" s="3" t="s">
        <v>131</v>
      </c>
      <c r="DR104" s="3" t="s">
        <v>131</v>
      </c>
      <c r="DS104" s="3" t="s">
        <v>131</v>
      </c>
      <c r="DT104" s="3" t="s">
        <v>131</v>
      </c>
      <c r="DU104" s="3" t="s">
        <v>131</v>
      </c>
      <c r="DV104" s="3" t="s">
        <v>131</v>
      </c>
      <c r="DW104" s="3" t="s">
        <v>131</v>
      </c>
      <c r="DX104" s="3" t="s">
        <v>131</v>
      </c>
      <c r="DY104" s="3" t="s">
        <v>131</v>
      </c>
      <c r="DZ104" s="3" t="s">
        <v>131</v>
      </c>
      <c r="EA104" s="3" t="s">
        <v>131</v>
      </c>
      <c r="EB104" s="3" t="s">
        <v>131</v>
      </c>
      <c r="EC104" s="3" t="s">
        <v>131</v>
      </c>
      <c r="ED104" s="3" t="s">
        <v>131</v>
      </c>
      <c r="EE104" s="3" t="s">
        <v>131</v>
      </c>
    </row>
    <row r="105" spans="1:136" s="90" customFormat="1" x14ac:dyDescent="0.2">
      <c r="A105" s="3">
        <v>30</v>
      </c>
      <c r="B105" s="19">
        <v>41704.20140046296</v>
      </c>
      <c r="C105" s="3">
        <v>17113615</v>
      </c>
      <c r="D105" s="17" t="s">
        <v>202</v>
      </c>
      <c r="E105" s="15">
        <v>31950</v>
      </c>
      <c r="F105" s="15"/>
      <c r="G105" s="3"/>
      <c r="H105" s="86"/>
      <c r="I105" s="15"/>
      <c r="J105" s="15"/>
      <c r="K105" s="15"/>
      <c r="L105" s="15"/>
      <c r="M105" s="82">
        <v>14</v>
      </c>
      <c r="N105" s="15"/>
      <c r="O105" s="15"/>
      <c r="P105" s="15"/>
      <c r="Q105" s="15"/>
      <c r="R105" s="15"/>
      <c r="S105" s="15"/>
      <c r="T105" s="15"/>
      <c r="U105" s="15"/>
      <c r="V105" s="15"/>
      <c r="W105" s="15">
        <v>94.505600000000001</v>
      </c>
      <c r="X105" s="15">
        <v>9.3624500000000008</v>
      </c>
      <c r="Y105" s="15">
        <v>11.4209</v>
      </c>
      <c r="Z105" s="15">
        <v>69.227500000000006</v>
      </c>
      <c r="AA105" s="15">
        <v>132.3946</v>
      </c>
      <c r="AB105" s="15">
        <v>0.3831</v>
      </c>
      <c r="AC105" s="15">
        <v>30.8536</v>
      </c>
      <c r="AD105" s="15">
        <v>220</v>
      </c>
      <c r="AE105" s="15">
        <v>80.22</v>
      </c>
      <c r="AF105" s="15"/>
      <c r="AG105" s="15"/>
      <c r="AH105" s="15"/>
      <c r="AI105" s="15"/>
      <c r="AJ105" s="15"/>
      <c r="AK105" s="3" t="s">
        <v>127</v>
      </c>
      <c r="AL105" s="3" t="s">
        <v>127</v>
      </c>
      <c r="AM105" s="3" t="s">
        <v>127</v>
      </c>
      <c r="AN105" s="3" t="s">
        <v>127</v>
      </c>
      <c r="AO105" s="3" t="s">
        <v>127</v>
      </c>
      <c r="AP105" s="3" t="s">
        <v>127</v>
      </c>
      <c r="AQ105" s="3" t="s">
        <v>127</v>
      </c>
      <c r="AR105" s="3" t="s">
        <v>127</v>
      </c>
      <c r="AS105" s="3" t="s">
        <v>127</v>
      </c>
      <c r="AT105" s="3" t="s">
        <v>127</v>
      </c>
      <c r="AU105" s="3" t="s">
        <v>127</v>
      </c>
      <c r="AV105" s="3" t="s">
        <v>127</v>
      </c>
      <c r="AW105" s="3" t="s">
        <v>127</v>
      </c>
      <c r="AX105" s="3" t="s">
        <v>127</v>
      </c>
      <c r="AY105" s="3" t="s">
        <v>127</v>
      </c>
      <c r="AZ105" s="3" t="s">
        <v>127</v>
      </c>
      <c r="BA105" s="3" t="s">
        <v>127</v>
      </c>
      <c r="BB105" s="3" t="s">
        <v>127</v>
      </c>
      <c r="BC105" s="3" t="s">
        <v>127</v>
      </c>
      <c r="BD105" s="3" t="s">
        <v>127</v>
      </c>
      <c r="BE105" s="3" t="s">
        <v>127</v>
      </c>
      <c r="BF105" s="3" t="s">
        <v>127</v>
      </c>
      <c r="BG105" s="3" t="s">
        <v>127</v>
      </c>
      <c r="BH105" s="3" t="s">
        <v>127</v>
      </c>
      <c r="BI105" s="3" t="s">
        <v>127</v>
      </c>
      <c r="BJ105" s="3" t="s">
        <v>127</v>
      </c>
      <c r="BK105" s="3" t="s">
        <v>127</v>
      </c>
      <c r="BL105" s="3" t="s">
        <v>127</v>
      </c>
      <c r="BM105" s="3" t="s">
        <v>127</v>
      </c>
      <c r="BN105" s="3" t="s">
        <v>127</v>
      </c>
      <c r="BO105" s="3" t="s">
        <v>127</v>
      </c>
      <c r="BP105" s="3" t="s">
        <v>127</v>
      </c>
      <c r="BQ105" s="3" t="s">
        <v>127</v>
      </c>
      <c r="BR105" s="3" t="s">
        <v>127</v>
      </c>
      <c r="BS105" s="3" t="s">
        <v>127</v>
      </c>
      <c r="BT105" s="3" t="s">
        <v>127</v>
      </c>
      <c r="BU105" s="3" t="s">
        <v>127</v>
      </c>
      <c r="BV105" s="3" t="s">
        <v>127</v>
      </c>
      <c r="BW105" s="3" t="s">
        <v>127</v>
      </c>
      <c r="BX105" s="3" t="s">
        <v>127</v>
      </c>
      <c r="BY105" s="3" t="s">
        <v>127</v>
      </c>
      <c r="BZ105" s="3" t="s">
        <v>127</v>
      </c>
      <c r="CA105" s="3" t="s">
        <v>127</v>
      </c>
      <c r="CB105" s="3" t="s">
        <v>127</v>
      </c>
      <c r="CC105" s="3" t="s">
        <v>127</v>
      </c>
      <c r="CD105" s="3" t="s">
        <v>127</v>
      </c>
      <c r="CE105" s="3" t="s">
        <v>127</v>
      </c>
      <c r="CF105" s="3" t="s">
        <v>127</v>
      </c>
      <c r="CG105" s="3" t="s">
        <v>127</v>
      </c>
      <c r="CH105" s="3" t="s">
        <v>127</v>
      </c>
      <c r="CI105" s="3" t="s">
        <v>127</v>
      </c>
      <c r="CJ105" s="3" t="s">
        <v>127</v>
      </c>
      <c r="CK105" s="3" t="s">
        <v>127</v>
      </c>
      <c r="CL105" s="3" t="s">
        <v>127</v>
      </c>
      <c r="CM105" s="3" t="s">
        <v>127</v>
      </c>
      <c r="CN105" s="3" t="s">
        <v>127</v>
      </c>
      <c r="CO105" s="3" t="s">
        <v>127</v>
      </c>
      <c r="CP105" s="3" t="s">
        <v>127</v>
      </c>
      <c r="CQ105" s="3" t="s">
        <v>127</v>
      </c>
      <c r="CR105" s="3" t="s">
        <v>127</v>
      </c>
      <c r="CS105" s="3" t="s">
        <v>127</v>
      </c>
      <c r="CT105" s="3"/>
      <c r="CU105" s="129">
        <v>13.3</v>
      </c>
      <c r="CV105" s="129">
        <v>57.777999999999999</v>
      </c>
      <c r="CW105" s="126" t="s">
        <v>127</v>
      </c>
      <c r="CX105" s="126">
        <v>0.46100000000000002</v>
      </c>
      <c r="CY105" s="126">
        <v>0.6</v>
      </c>
      <c r="CZ105" s="126" t="s">
        <v>153</v>
      </c>
      <c r="DA105" s="126" t="s">
        <v>153</v>
      </c>
      <c r="DB105" s="126" t="s">
        <v>127</v>
      </c>
      <c r="DC105" s="126" t="s">
        <v>127</v>
      </c>
      <c r="DD105" s="126"/>
      <c r="DE105" s="126"/>
      <c r="DF105" s="126"/>
      <c r="DG105" s="126"/>
      <c r="DH105" s="126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</row>
    <row r="106" spans="1:136" s="90" customFormat="1" x14ac:dyDescent="0.2">
      <c r="A106" s="3">
        <v>30</v>
      </c>
      <c r="B106" s="19">
        <v>41814</v>
      </c>
      <c r="C106" s="3">
        <v>17113615</v>
      </c>
      <c r="D106" s="17" t="s">
        <v>202</v>
      </c>
      <c r="E106" s="15">
        <v>50744.793299999998</v>
      </c>
      <c r="F106" s="15">
        <v>7578.5222000000003</v>
      </c>
      <c r="G106" s="3"/>
      <c r="H106" s="86"/>
      <c r="I106" s="15">
        <v>0.13983799999999999</v>
      </c>
      <c r="J106" s="15"/>
      <c r="K106" s="15"/>
      <c r="L106" s="15"/>
      <c r="M106" s="15"/>
      <c r="N106" s="15"/>
      <c r="O106" s="15"/>
      <c r="P106" s="15">
        <v>4.9787999999999999E-2</v>
      </c>
      <c r="Q106" s="15"/>
      <c r="R106" s="15"/>
      <c r="S106" s="15"/>
      <c r="T106" s="15"/>
      <c r="U106" s="15"/>
      <c r="V106" s="15"/>
      <c r="W106" s="15">
        <v>95.064700000000002</v>
      </c>
      <c r="X106" s="15">
        <v>9.5563800000000008</v>
      </c>
      <c r="Y106" s="15">
        <v>13.6113</v>
      </c>
      <c r="Z106" s="15">
        <v>75.084199999999996</v>
      </c>
      <c r="AA106" s="15">
        <v>135.77029999999999</v>
      </c>
      <c r="AB106" s="15">
        <v>0.34939999999999999</v>
      </c>
      <c r="AC106" s="15">
        <v>28.156600000000001</v>
      </c>
      <c r="AD106" s="15">
        <v>212</v>
      </c>
      <c r="AE106" s="15">
        <v>75.926400000000001</v>
      </c>
      <c r="AF106" s="15">
        <v>3.8510999999999997E-2</v>
      </c>
      <c r="AG106" s="15"/>
      <c r="AH106" s="15"/>
      <c r="AI106" s="15"/>
      <c r="AJ106" s="15"/>
      <c r="AK106" s="3" t="s">
        <v>127</v>
      </c>
      <c r="AL106" s="3" t="s">
        <v>127</v>
      </c>
      <c r="AM106" s="3" t="s">
        <v>127</v>
      </c>
      <c r="AN106" s="3" t="s">
        <v>127</v>
      </c>
      <c r="AO106" s="3" t="s">
        <v>127</v>
      </c>
      <c r="AP106" s="3" t="s">
        <v>127</v>
      </c>
      <c r="AQ106" s="3" t="s">
        <v>127</v>
      </c>
      <c r="AR106" s="3" t="s">
        <v>127</v>
      </c>
      <c r="AS106" s="3" t="s">
        <v>127</v>
      </c>
      <c r="AT106" s="3" t="s">
        <v>127</v>
      </c>
      <c r="AU106" s="3" t="s">
        <v>127</v>
      </c>
      <c r="AV106" s="3" t="s">
        <v>127</v>
      </c>
      <c r="AW106" s="3" t="s">
        <v>127</v>
      </c>
      <c r="AX106" s="3" t="s">
        <v>127</v>
      </c>
      <c r="AY106" s="3" t="s">
        <v>127</v>
      </c>
      <c r="AZ106" s="3" t="s">
        <v>127</v>
      </c>
      <c r="BA106" s="3" t="s">
        <v>127</v>
      </c>
      <c r="BB106" s="3" t="s">
        <v>127</v>
      </c>
      <c r="BC106" s="3" t="s">
        <v>127</v>
      </c>
      <c r="BD106" s="3" t="s">
        <v>127</v>
      </c>
      <c r="BE106" s="3" t="s">
        <v>127</v>
      </c>
      <c r="BF106" s="3" t="s">
        <v>127</v>
      </c>
      <c r="BG106" s="3" t="s">
        <v>127</v>
      </c>
      <c r="BH106" s="3" t="s">
        <v>127</v>
      </c>
      <c r="BI106" s="3" t="s">
        <v>127</v>
      </c>
      <c r="BJ106" s="3" t="s">
        <v>127</v>
      </c>
      <c r="BK106" s="3" t="s">
        <v>127</v>
      </c>
      <c r="BL106" s="3" t="s">
        <v>127</v>
      </c>
      <c r="BM106" s="3" t="s">
        <v>127</v>
      </c>
      <c r="BN106" s="3" t="s">
        <v>127</v>
      </c>
      <c r="BO106" s="3" t="s">
        <v>127</v>
      </c>
      <c r="BP106" s="3" t="s">
        <v>127</v>
      </c>
      <c r="BQ106" s="3" t="s">
        <v>127</v>
      </c>
      <c r="BR106" s="3" t="s">
        <v>127</v>
      </c>
      <c r="BS106" s="3" t="s">
        <v>127</v>
      </c>
      <c r="BT106" s="3" t="s">
        <v>127</v>
      </c>
      <c r="BU106" s="3" t="s">
        <v>127</v>
      </c>
      <c r="BV106" s="3" t="s">
        <v>127</v>
      </c>
      <c r="BW106" s="3" t="s">
        <v>127</v>
      </c>
      <c r="BX106" s="3" t="s">
        <v>127</v>
      </c>
      <c r="BY106" s="3" t="s">
        <v>127</v>
      </c>
      <c r="BZ106" s="3" t="s">
        <v>127</v>
      </c>
      <c r="CA106" s="3" t="s">
        <v>127</v>
      </c>
      <c r="CB106" s="3" t="s">
        <v>127</v>
      </c>
      <c r="CC106" s="3" t="s">
        <v>127</v>
      </c>
      <c r="CD106" s="3" t="s">
        <v>127</v>
      </c>
      <c r="CE106" s="3" t="s">
        <v>127</v>
      </c>
      <c r="CF106" s="3" t="s">
        <v>127</v>
      </c>
      <c r="CG106" s="3" t="s">
        <v>127</v>
      </c>
      <c r="CH106" s="3" t="s">
        <v>127</v>
      </c>
      <c r="CI106" s="3" t="s">
        <v>127</v>
      </c>
      <c r="CJ106" s="3" t="s">
        <v>154</v>
      </c>
      <c r="CK106" s="3" t="s">
        <v>127</v>
      </c>
      <c r="CL106" s="3" t="s">
        <v>127</v>
      </c>
      <c r="CM106" s="3" t="s">
        <v>127</v>
      </c>
      <c r="CN106" s="3" t="s">
        <v>127</v>
      </c>
      <c r="CO106" s="3" t="s">
        <v>127</v>
      </c>
      <c r="CP106" s="3" t="s">
        <v>127</v>
      </c>
      <c r="CQ106" s="3" t="s">
        <v>127</v>
      </c>
      <c r="CR106" s="3" t="s">
        <v>127</v>
      </c>
      <c r="CS106" s="3" t="s">
        <v>127</v>
      </c>
      <c r="CT106" s="3"/>
      <c r="CU106" s="129">
        <v>0.51</v>
      </c>
      <c r="CV106" s="129">
        <v>3.5999999999999997E-2</v>
      </c>
      <c r="CW106" s="126" t="s">
        <v>127</v>
      </c>
      <c r="CX106" s="126" t="s">
        <v>127</v>
      </c>
      <c r="CY106" s="126" t="s">
        <v>127</v>
      </c>
      <c r="CZ106" s="126" t="s">
        <v>127</v>
      </c>
      <c r="DA106" s="126" t="s">
        <v>127</v>
      </c>
      <c r="DB106" s="126" t="s">
        <v>127</v>
      </c>
      <c r="DC106" s="126" t="s">
        <v>127</v>
      </c>
      <c r="DD106" s="126"/>
      <c r="DE106" s="126" t="s">
        <v>153</v>
      </c>
      <c r="DF106" s="126" t="s">
        <v>127</v>
      </c>
      <c r="DG106" s="126" t="s">
        <v>153</v>
      </c>
      <c r="DH106" s="126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</row>
    <row r="107" spans="1:136" s="90" customFormat="1" x14ac:dyDescent="0.2">
      <c r="A107" s="3">
        <v>30</v>
      </c>
      <c r="B107" s="19">
        <v>42158</v>
      </c>
      <c r="C107" s="3">
        <v>17113615</v>
      </c>
      <c r="D107" s="17" t="s">
        <v>202</v>
      </c>
      <c r="E107" s="15">
        <v>68764</v>
      </c>
      <c r="F107" s="15">
        <v>70778</v>
      </c>
      <c r="G107" s="3" t="s">
        <v>127</v>
      </c>
      <c r="H107" s="86">
        <v>118.408</v>
      </c>
      <c r="I107" s="15">
        <v>281.23</v>
      </c>
      <c r="J107" s="15" t="s">
        <v>127</v>
      </c>
      <c r="K107" s="15" t="s">
        <v>127</v>
      </c>
      <c r="L107" s="15" t="s">
        <v>127</v>
      </c>
      <c r="M107" s="15">
        <v>69.736400000000003</v>
      </c>
      <c r="N107" s="15" t="s">
        <v>136</v>
      </c>
      <c r="O107" s="15" t="s">
        <v>127</v>
      </c>
      <c r="P107" s="15">
        <v>66.669499999999999</v>
      </c>
      <c r="Q107" s="15" t="s">
        <v>127</v>
      </c>
      <c r="R107" s="15" t="s">
        <v>127</v>
      </c>
      <c r="S107" s="15">
        <v>359.55799999999999</v>
      </c>
      <c r="T107" s="15">
        <v>24.9923</v>
      </c>
      <c r="U107" s="15"/>
      <c r="V107" s="15"/>
      <c r="W107" s="15">
        <v>250.19499999999999</v>
      </c>
      <c r="X107" s="15">
        <v>31.361599999999999</v>
      </c>
      <c r="Y107" s="15">
        <v>16.478400000000001</v>
      </c>
      <c r="Z107" s="15">
        <v>68.5916</v>
      </c>
      <c r="AA107" s="15">
        <v>143.5804</v>
      </c>
      <c r="AB107" s="15">
        <v>0.4965</v>
      </c>
      <c r="AC107" s="15">
        <v>53.3003</v>
      </c>
      <c r="AD107" s="15">
        <v>283.2</v>
      </c>
      <c r="AE107" s="15">
        <v>372.88209999999998</v>
      </c>
      <c r="AF107" s="15"/>
      <c r="AG107" s="15"/>
      <c r="AH107" s="15"/>
      <c r="AI107" s="15"/>
      <c r="AJ107" s="15"/>
      <c r="AK107" s="3" t="s">
        <v>127</v>
      </c>
      <c r="AL107" s="3" t="s">
        <v>127</v>
      </c>
      <c r="AM107" s="3" t="s">
        <v>127</v>
      </c>
      <c r="AN107" s="3" t="s">
        <v>127</v>
      </c>
      <c r="AO107" s="3" t="s">
        <v>127</v>
      </c>
      <c r="AP107" s="3" t="s">
        <v>127</v>
      </c>
      <c r="AQ107" s="3" t="s">
        <v>127</v>
      </c>
      <c r="AR107" s="3" t="s">
        <v>127</v>
      </c>
      <c r="AS107" s="3" t="s">
        <v>127</v>
      </c>
      <c r="AT107" s="3" t="s">
        <v>127</v>
      </c>
      <c r="AU107" s="3" t="s">
        <v>127</v>
      </c>
      <c r="AV107" s="3" t="s">
        <v>127</v>
      </c>
      <c r="AW107" s="3" t="s">
        <v>127</v>
      </c>
      <c r="AX107" s="3" t="s">
        <v>127</v>
      </c>
      <c r="AY107" s="3" t="s">
        <v>127</v>
      </c>
      <c r="AZ107" s="3" t="s">
        <v>127</v>
      </c>
      <c r="BA107" s="3" t="s">
        <v>127</v>
      </c>
      <c r="BB107" s="3" t="s">
        <v>127</v>
      </c>
      <c r="BC107" s="3" t="s">
        <v>127</v>
      </c>
      <c r="BD107" s="3" t="s">
        <v>127</v>
      </c>
      <c r="BE107" s="3" t="s">
        <v>127</v>
      </c>
      <c r="BF107" s="3" t="s">
        <v>127</v>
      </c>
      <c r="BG107" s="3" t="s">
        <v>127</v>
      </c>
      <c r="BH107" s="3" t="s">
        <v>127</v>
      </c>
      <c r="BI107" s="3" t="s">
        <v>127</v>
      </c>
      <c r="BJ107" s="3" t="s">
        <v>127</v>
      </c>
      <c r="BK107" s="3" t="s">
        <v>127</v>
      </c>
      <c r="BL107" s="3" t="s">
        <v>127</v>
      </c>
      <c r="BM107" s="3" t="s">
        <v>127</v>
      </c>
      <c r="BN107" s="3" t="s">
        <v>127</v>
      </c>
      <c r="BO107" s="3" t="s">
        <v>127</v>
      </c>
      <c r="BP107" s="3" t="s">
        <v>127</v>
      </c>
      <c r="BQ107" s="3" t="s">
        <v>127</v>
      </c>
      <c r="BR107" s="3" t="s">
        <v>127</v>
      </c>
      <c r="BS107" s="3" t="s">
        <v>127</v>
      </c>
      <c r="BT107" s="3" t="s">
        <v>127</v>
      </c>
      <c r="BU107" s="3" t="s">
        <v>127</v>
      </c>
      <c r="BV107" s="3" t="s">
        <v>127</v>
      </c>
      <c r="BW107" s="3" t="s">
        <v>127</v>
      </c>
      <c r="BX107" s="3" t="s">
        <v>127</v>
      </c>
      <c r="BY107" s="3" t="s">
        <v>127</v>
      </c>
      <c r="BZ107" s="3" t="s">
        <v>127</v>
      </c>
      <c r="CA107" s="3" t="s">
        <v>127</v>
      </c>
      <c r="CB107" s="3" t="s">
        <v>127</v>
      </c>
      <c r="CC107" s="3" t="s">
        <v>127</v>
      </c>
      <c r="CD107" s="3">
        <v>8.02</v>
      </c>
      <c r="CE107" s="3" t="s">
        <v>127</v>
      </c>
      <c r="CF107" s="3" t="s">
        <v>127</v>
      </c>
      <c r="CG107" s="3" t="s">
        <v>127</v>
      </c>
      <c r="CH107" s="3" t="s">
        <v>127</v>
      </c>
      <c r="CI107" s="3" t="s">
        <v>154</v>
      </c>
      <c r="CJ107" s="3" t="s">
        <v>154</v>
      </c>
      <c r="CK107" s="3" t="s">
        <v>127</v>
      </c>
      <c r="CL107" s="3" t="s">
        <v>127</v>
      </c>
      <c r="CM107" s="3" t="s">
        <v>127</v>
      </c>
      <c r="CN107" s="3" t="s">
        <v>127</v>
      </c>
      <c r="CO107" s="3" t="s">
        <v>127</v>
      </c>
      <c r="CP107" s="3" t="s">
        <v>127</v>
      </c>
      <c r="CQ107" s="3" t="s">
        <v>127</v>
      </c>
      <c r="CR107" s="3" t="s">
        <v>127</v>
      </c>
      <c r="CS107" s="3" t="s">
        <v>168</v>
      </c>
      <c r="CT107" s="3"/>
      <c r="CU107" s="129">
        <v>24.760999999999999</v>
      </c>
      <c r="CV107" s="129">
        <v>141.715</v>
      </c>
      <c r="CW107" s="126" t="s">
        <v>127</v>
      </c>
      <c r="CX107" s="129">
        <v>0.88900000000000001</v>
      </c>
      <c r="CY107" s="129">
        <v>0.95</v>
      </c>
      <c r="CZ107" s="126" t="s">
        <v>127</v>
      </c>
      <c r="DA107" s="126" t="s">
        <v>127</v>
      </c>
      <c r="DB107" s="126" t="s">
        <v>127</v>
      </c>
      <c r="DC107" s="126" t="s">
        <v>127</v>
      </c>
      <c r="DD107" s="126"/>
      <c r="DE107" s="129" t="s">
        <v>295</v>
      </c>
      <c r="DF107" s="129" t="s">
        <v>295</v>
      </c>
      <c r="DG107" s="129" t="s">
        <v>295</v>
      </c>
      <c r="DH107" s="126" t="s">
        <v>127</v>
      </c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</row>
    <row r="108" spans="1:136" s="90" customFormat="1" ht="15" customHeight="1" x14ac:dyDescent="0.2">
      <c r="A108" s="3">
        <v>30</v>
      </c>
      <c r="B108" s="19">
        <v>42869</v>
      </c>
      <c r="C108" s="3">
        <v>17113615</v>
      </c>
      <c r="D108" s="17" t="s">
        <v>202</v>
      </c>
      <c r="E108" s="15">
        <v>32090</v>
      </c>
      <c r="F108" s="15">
        <v>39730</v>
      </c>
      <c r="G108" s="3" t="s">
        <v>127</v>
      </c>
      <c r="H108" s="86">
        <v>72.767200000000003</v>
      </c>
      <c r="I108" s="15">
        <v>132.97800000000001</v>
      </c>
      <c r="J108" s="15" t="s">
        <v>127</v>
      </c>
      <c r="K108" s="15" t="s">
        <v>127</v>
      </c>
      <c r="L108" s="15" t="s">
        <v>127</v>
      </c>
      <c r="M108" s="15">
        <v>8.5805299999999995</v>
      </c>
      <c r="N108" s="15" t="s">
        <v>127</v>
      </c>
      <c r="O108" s="15">
        <v>3.9935100000000001</v>
      </c>
      <c r="P108" s="15">
        <v>2.5852900000000001</v>
      </c>
      <c r="Q108" s="15" t="s">
        <v>127</v>
      </c>
      <c r="R108" s="15" t="s">
        <v>127</v>
      </c>
      <c r="S108" s="15" t="s">
        <v>127</v>
      </c>
      <c r="T108" s="15" t="s">
        <v>136</v>
      </c>
      <c r="U108" s="15">
        <v>306.15600000000001</v>
      </c>
      <c r="V108" s="15"/>
      <c r="W108" s="15">
        <v>155.74799999999999</v>
      </c>
      <c r="X108" s="15">
        <v>19.648</v>
      </c>
      <c r="Y108" s="15">
        <v>12.4353</v>
      </c>
      <c r="Z108" s="15">
        <v>69.606499999999997</v>
      </c>
      <c r="AA108" s="15">
        <v>131.71789999999999</v>
      </c>
      <c r="AB108" s="15"/>
      <c r="AC108" s="15">
        <v>39.505499999999998</v>
      </c>
      <c r="AD108" s="15">
        <v>231</v>
      </c>
      <c r="AE108" s="15">
        <v>180.53</v>
      </c>
      <c r="AF108" s="15"/>
      <c r="AG108" s="15"/>
      <c r="AH108" s="15"/>
      <c r="AI108" s="15"/>
      <c r="AJ108" s="15"/>
      <c r="AK108" s="3" t="s">
        <v>127</v>
      </c>
      <c r="AL108" s="3" t="s">
        <v>127</v>
      </c>
      <c r="AM108" s="3" t="s">
        <v>127</v>
      </c>
      <c r="AN108" s="3" t="s">
        <v>127</v>
      </c>
      <c r="AO108" s="3" t="s">
        <v>127</v>
      </c>
      <c r="AP108" s="3" t="s">
        <v>127</v>
      </c>
      <c r="AQ108" s="3" t="s">
        <v>127</v>
      </c>
      <c r="AR108" s="3" t="s">
        <v>127</v>
      </c>
      <c r="AS108" s="3" t="s">
        <v>127</v>
      </c>
      <c r="AT108" s="3" t="s">
        <v>127</v>
      </c>
      <c r="AU108" s="3" t="s">
        <v>127</v>
      </c>
      <c r="AV108" s="3" t="s">
        <v>127</v>
      </c>
      <c r="AW108" s="3" t="s">
        <v>127</v>
      </c>
      <c r="AX108" s="3" t="s">
        <v>127</v>
      </c>
      <c r="AY108" s="3" t="s">
        <v>127</v>
      </c>
      <c r="AZ108" s="3" t="s">
        <v>127</v>
      </c>
      <c r="BA108" s="3" t="s">
        <v>127</v>
      </c>
      <c r="BB108" s="3" t="s">
        <v>127</v>
      </c>
      <c r="BC108" s="3" t="s">
        <v>127</v>
      </c>
      <c r="BD108" s="3" t="s">
        <v>127</v>
      </c>
      <c r="BE108" s="3" t="s">
        <v>127</v>
      </c>
      <c r="BF108" s="3" t="s">
        <v>127</v>
      </c>
      <c r="BG108" s="3" t="s">
        <v>127</v>
      </c>
      <c r="BH108" s="3" t="s">
        <v>127</v>
      </c>
      <c r="BI108" s="3" t="s">
        <v>127</v>
      </c>
      <c r="BJ108" s="3" t="s">
        <v>127</v>
      </c>
      <c r="BK108" s="3" t="s">
        <v>127</v>
      </c>
      <c r="BL108" s="3" t="s">
        <v>127</v>
      </c>
      <c r="BM108" s="3" t="s">
        <v>127</v>
      </c>
      <c r="BN108" s="3" t="s">
        <v>127</v>
      </c>
      <c r="BO108" s="3" t="s">
        <v>127</v>
      </c>
      <c r="BP108" s="3" t="s">
        <v>127</v>
      </c>
      <c r="BQ108" s="3" t="s">
        <v>127</v>
      </c>
      <c r="BR108" s="3" t="s">
        <v>127</v>
      </c>
      <c r="BS108" s="3" t="s">
        <v>127</v>
      </c>
      <c r="BT108" s="3" t="s">
        <v>127</v>
      </c>
      <c r="BU108" s="3" t="s">
        <v>127</v>
      </c>
      <c r="BV108" s="3" t="s">
        <v>127</v>
      </c>
      <c r="BW108" s="3" t="s">
        <v>127</v>
      </c>
      <c r="BX108" s="3" t="s">
        <v>127</v>
      </c>
      <c r="BY108" s="3" t="s">
        <v>127</v>
      </c>
      <c r="BZ108" s="3" t="s">
        <v>127</v>
      </c>
      <c r="CA108" s="3" t="s">
        <v>127</v>
      </c>
      <c r="CB108" s="3" t="s">
        <v>127</v>
      </c>
      <c r="CC108" s="3" t="s">
        <v>127</v>
      </c>
      <c r="CD108" s="3" t="s">
        <v>127</v>
      </c>
      <c r="CE108" s="3" t="s">
        <v>127</v>
      </c>
      <c r="CF108" s="3" t="s">
        <v>127</v>
      </c>
      <c r="CG108" s="3" t="s">
        <v>127</v>
      </c>
      <c r="CH108" s="3" t="s">
        <v>127</v>
      </c>
      <c r="CI108" s="3" t="s">
        <v>127</v>
      </c>
      <c r="CJ108" s="3" t="s">
        <v>127</v>
      </c>
      <c r="CK108" s="3" t="s">
        <v>127</v>
      </c>
      <c r="CL108" s="3" t="s">
        <v>127</v>
      </c>
      <c r="CM108" s="3" t="s">
        <v>127</v>
      </c>
      <c r="CN108" s="3" t="s">
        <v>127</v>
      </c>
      <c r="CO108" s="3" t="s">
        <v>127</v>
      </c>
      <c r="CP108" s="3" t="s">
        <v>127</v>
      </c>
      <c r="CQ108" s="3" t="s">
        <v>127</v>
      </c>
      <c r="CR108" s="3" t="s">
        <v>127</v>
      </c>
      <c r="CS108" s="3" t="s">
        <v>127</v>
      </c>
      <c r="CT108" s="3"/>
      <c r="CU108" s="129">
        <v>12.4</v>
      </c>
      <c r="CV108" s="129">
        <v>21.6</v>
      </c>
      <c r="CW108" s="126" t="s">
        <v>127</v>
      </c>
      <c r="CX108" s="126" t="s">
        <v>156</v>
      </c>
      <c r="CY108" s="126" t="s">
        <v>156</v>
      </c>
      <c r="CZ108" s="126" t="s">
        <v>127</v>
      </c>
      <c r="DA108" s="126" t="s">
        <v>127</v>
      </c>
      <c r="DB108" s="126" t="s">
        <v>127</v>
      </c>
      <c r="DC108" s="126" t="s">
        <v>127</v>
      </c>
      <c r="DD108" s="126" t="s">
        <v>127</v>
      </c>
      <c r="DE108" s="126"/>
      <c r="DF108" s="126"/>
      <c r="DG108" s="126"/>
      <c r="DH108" s="126"/>
      <c r="DI108" s="3"/>
      <c r="DJ108" s="3" t="s">
        <v>127</v>
      </c>
      <c r="DK108" s="3" t="s">
        <v>127</v>
      </c>
      <c r="DL108" s="3" t="s">
        <v>127</v>
      </c>
      <c r="DM108" s="3" t="s">
        <v>127</v>
      </c>
      <c r="DN108" s="3" t="s">
        <v>127</v>
      </c>
      <c r="DO108" s="3" t="s">
        <v>127</v>
      </c>
      <c r="DP108" s="3" t="s">
        <v>127</v>
      </c>
      <c r="DQ108" s="3" t="s">
        <v>127</v>
      </c>
      <c r="DR108" s="3" t="s">
        <v>127</v>
      </c>
      <c r="DS108" s="3" t="s">
        <v>127</v>
      </c>
      <c r="DT108" s="3" t="s">
        <v>127</v>
      </c>
      <c r="DU108" s="3" t="s">
        <v>127</v>
      </c>
      <c r="DV108" s="3" t="s">
        <v>127</v>
      </c>
      <c r="DW108" s="3" t="s">
        <v>127</v>
      </c>
      <c r="DX108" s="3" t="s">
        <v>127</v>
      </c>
      <c r="DY108" s="3" t="s">
        <v>127</v>
      </c>
      <c r="DZ108" s="3" t="s">
        <v>127</v>
      </c>
      <c r="EA108" s="3" t="s">
        <v>127</v>
      </c>
      <c r="EB108" s="3" t="s">
        <v>127</v>
      </c>
      <c r="EC108" s="3" t="s">
        <v>127</v>
      </c>
      <c r="ED108" s="3" t="s">
        <v>127</v>
      </c>
      <c r="EE108" s="3" t="s">
        <v>127</v>
      </c>
    </row>
    <row r="109" spans="1:136" s="90" customFormat="1" x14ac:dyDescent="0.2">
      <c r="A109" s="3">
        <v>30</v>
      </c>
      <c r="B109" s="19">
        <v>43111</v>
      </c>
      <c r="C109" s="3">
        <v>17113615</v>
      </c>
      <c r="D109" s="17" t="s">
        <v>202</v>
      </c>
      <c r="E109" s="15">
        <v>6500</v>
      </c>
      <c r="F109" s="15"/>
      <c r="G109" s="3" t="s">
        <v>127</v>
      </c>
      <c r="H109" s="2">
        <v>39.409399999999998</v>
      </c>
      <c r="I109" s="2">
        <v>84.805499999999995</v>
      </c>
      <c r="J109" s="3" t="s">
        <v>127</v>
      </c>
      <c r="K109" s="3" t="s">
        <v>127</v>
      </c>
      <c r="L109" s="3" t="s">
        <v>127</v>
      </c>
      <c r="M109" s="2">
        <v>8.5786899999999999</v>
      </c>
      <c r="N109" s="3" t="s">
        <v>127</v>
      </c>
      <c r="O109" s="3" t="s">
        <v>127</v>
      </c>
      <c r="P109" s="2" t="s">
        <v>136</v>
      </c>
      <c r="Q109" s="3" t="s">
        <v>127</v>
      </c>
      <c r="R109" s="3" t="s">
        <v>127</v>
      </c>
      <c r="S109" s="3" t="s">
        <v>127</v>
      </c>
      <c r="T109" s="2">
        <v>4.73888</v>
      </c>
      <c r="U109" s="2">
        <v>226.43100000000001</v>
      </c>
      <c r="V109" s="2"/>
      <c r="W109" s="2">
        <v>72.636799999999994</v>
      </c>
      <c r="X109" s="2">
        <v>8.5333900000000007</v>
      </c>
      <c r="Y109" s="2">
        <v>11.779500000000001</v>
      </c>
      <c r="Z109" s="2">
        <v>68.802999999999997</v>
      </c>
      <c r="AA109" s="2">
        <v>102.4389</v>
      </c>
      <c r="AB109" s="3"/>
      <c r="AC109" s="2">
        <v>27.757300000000001</v>
      </c>
      <c r="AD109" s="2">
        <v>208</v>
      </c>
      <c r="AE109" s="2">
        <v>76.183000000000007</v>
      </c>
      <c r="AF109" s="3"/>
      <c r="AG109" s="3"/>
      <c r="AH109" s="3"/>
      <c r="AI109" s="4">
        <v>348.3</v>
      </c>
      <c r="AJ109" s="4"/>
      <c r="AK109" s="3" t="s">
        <v>154</v>
      </c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 t="s">
        <v>198</v>
      </c>
      <c r="BM109" s="3"/>
      <c r="BN109" s="3"/>
      <c r="BO109" s="3" t="s">
        <v>154</v>
      </c>
      <c r="BP109" s="3"/>
      <c r="BQ109" s="3"/>
      <c r="BR109" s="3" t="s">
        <v>154</v>
      </c>
      <c r="BS109" s="3" t="s">
        <v>154</v>
      </c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 t="s">
        <v>154</v>
      </c>
      <c r="CK109" s="3"/>
      <c r="CL109" s="3"/>
      <c r="CM109" s="3" t="s">
        <v>154</v>
      </c>
      <c r="CN109" s="3"/>
      <c r="CO109" s="3"/>
      <c r="CP109" s="3" t="s">
        <v>154</v>
      </c>
      <c r="CQ109" s="3"/>
      <c r="CR109" s="3"/>
      <c r="CS109" s="3" t="s">
        <v>199</v>
      </c>
      <c r="CT109" s="3"/>
      <c r="CU109" s="112">
        <v>6.9</v>
      </c>
      <c r="CV109" s="127">
        <v>21.2</v>
      </c>
      <c r="CW109" s="118" t="s">
        <v>156</v>
      </c>
      <c r="CX109" s="112">
        <v>1.3</v>
      </c>
      <c r="CY109" s="112">
        <v>1.1000000000000001</v>
      </c>
      <c r="CZ109" s="126" t="s">
        <v>127</v>
      </c>
      <c r="DA109" s="126" t="s">
        <v>127</v>
      </c>
      <c r="DB109" s="126" t="s">
        <v>127</v>
      </c>
      <c r="DC109" s="126" t="s">
        <v>127</v>
      </c>
      <c r="DD109" s="126" t="s">
        <v>127</v>
      </c>
      <c r="DE109" s="126"/>
      <c r="DF109" s="126"/>
      <c r="DG109" s="126"/>
      <c r="DH109" s="126"/>
      <c r="DI109" s="3"/>
      <c r="DJ109" s="3" t="s">
        <v>127</v>
      </c>
      <c r="DK109" s="3">
        <v>621.29999999999995</v>
      </c>
      <c r="DL109" s="3">
        <v>736.6</v>
      </c>
      <c r="DM109" s="3" t="s">
        <v>127</v>
      </c>
      <c r="DN109" s="3" t="s">
        <v>127</v>
      </c>
      <c r="DO109" s="3" t="s">
        <v>127</v>
      </c>
      <c r="DP109" s="3" t="s">
        <v>127</v>
      </c>
      <c r="DQ109" s="3" t="s">
        <v>127</v>
      </c>
      <c r="DR109" s="3" t="s">
        <v>127</v>
      </c>
      <c r="DS109" s="3" t="s">
        <v>127</v>
      </c>
      <c r="DT109" s="3" t="s">
        <v>127</v>
      </c>
      <c r="DU109" s="3" t="s">
        <v>127</v>
      </c>
      <c r="DV109" s="3" t="s">
        <v>127</v>
      </c>
      <c r="DW109" s="3" t="s">
        <v>127</v>
      </c>
      <c r="DX109" s="3" t="s">
        <v>127</v>
      </c>
      <c r="DY109" s="3" t="s">
        <v>127</v>
      </c>
      <c r="DZ109" s="3" t="s">
        <v>127</v>
      </c>
      <c r="EA109" s="3" t="s">
        <v>127</v>
      </c>
      <c r="EB109" s="3" t="s">
        <v>127</v>
      </c>
      <c r="EC109" s="3" t="s">
        <v>127</v>
      </c>
      <c r="ED109" s="3" t="s">
        <v>127</v>
      </c>
      <c r="EE109" s="3" t="s">
        <v>127</v>
      </c>
    </row>
    <row r="110" spans="1:136" s="90" customFormat="1" x14ac:dyDescent="0.2">
      <c r="A110" s="3">
        <v>30</v>
      </c>
      <c r="B110" s="19">
        <v>43506</v>
      </c>
      <c r="C110" s="3">
        <v>17113615</v>
      </c>
      <c r="D110" s="17" t="s">
        <v>202</v>
      </c>
      <c r="E110" s="3">
        <v>31477</v>
      </c>
      <c r="F110" s="3">
        <v>5610</v>
      </c>
      <c r="G110" s="3" t="s">
        <v>127</v>
      </c>
      <c r="H110" s="2">
        <v>44.496499999999997</v>
      </c>
      <c r="I110" s="2">
        <v>94.081699999999998</v>
      </c>
      <c r="J110" s="3" t="s">
        <v>127</v>
      </c>
      <c r="K110" s="3" t="s">
        <v>127</v>
      </c>
      <c r="L110" s="3" t="s">
        <v>127</v>
      </c>
      <c r="M110" s="2">
        <v>12.7554</v>
      </c>
      <c r="N110" s="3" t="s">
        <v>127</v>
      </c>
      <c r="O110" s="2">
        <v>4.3188700000000004</v>
      </c>
      <c r="P110" s="2" t="s">
        <v>127</v>
      </c>
      <c r="Q110" s="3" t="s">
        <v>127</v>
      </c>
      <c r="R110" s="3" t="s">
        <v>127</v>
      </c>
      <c r="S110" s="3" t="s">
        <v>127</v>
      </c>
      <c r="T110" s="2">
        <v>5.8527800000000001</v>
      </c>
      <c r="U110" s="3"/>
      <c r="V110" s="3"/>
      <c r="W110" s="2">
        <v>85.325400000000002</v>
      </c>
      <c r="X110" s="2">
        <v>11.126899999999999</v>
      </c>
      <c r="Y110" s="2">
        <v>13.606199999999999</v>
      </c>
      <c r="Z110" s="2">
        <v>78.706500000000005</v>
      </c>
      <c r="AA110" s="2">
        <v>105.0933</v>
      </c>
      <c r="AB110" s="2" t="s">
        <v>148</v>
      </c>
      <c r="AC110" s="2">
        <v>28.040199999999999</v>
      </c>
      <c r="AD110" s="2">
        <v>208</v>
      </c>
      <c r="AE110" s="2">
        <v>79.162700000000001</v>
      </c>
      <c r="AF110" s="2"/>
      <c r="AG110" s="2"/>
      <c r="AH110" s="2"/>
      <c r="AI110" s="88">
        <v>0.23619999999999999</v>
      </c>
      <c r="AJ110" s="88">
        <v>16.739999999999998</v>
      </c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3"/>
      <c r="CT110" s="3"/>
      <c r="CU110" s="112">
        <v>5.0999999999999996</v>
      </c>
      <c r="CV110" s="112">
        <v>51</v>
      </c>
      <c r="CW110" s="126" t="s">
        <v>127</v>
      </c>
      <c r="CX110" s="120">
        <v>1</v>
      </c>
      <c r="CY110" s="120" t="s">
        <v>156</v>
      </c>
      <c r="CZ110" s="126" t="s">
        <v>127</v>
      </c>
      <c r="DA110" s="126" t="s">
        <v>127</v>
      </c>
      <c r="DB110" s="126" t="s">
        <v>127</v>
      </c>
      <c r="DC110" s="126" t="s">
        <v>127</v>
      </c>
      <c r="DD110" s="126" t="s">
        <v>127</v>
      </c>
      <c r="DE110" s="126"/>
      <c r="DF110" s="126"/>
      <c r="DG110" s="126"/>
      <c r="DH110" s="126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</row>
    <row r="111" spans="1:136" s="90" customFormat="1" x14ac:dyDescent="0.2">
      <c r="A111" s="3">
        <v>31</v>
      </c>
      <c r="B111" s="19">
        <v>41704.20140046296</v>
      </c>
      <c r="C111" s="3">
        <v>17113616</v>
      </c>
      <c r="D111" s="17" t="s">
        <v>203</v>
      </c>
      <c r="E111" s="15">
        <v>216</v>
      </c>
      <c r="F111" s="15"/>
      <c r="G111" s="3"/>
      <c r="H111" s="86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>
        <v>73.029399999999995</v>
      </c>
      <c r="X111" s="15">
        <v>3.3404699999999998</v>
      </c>
      <c r="Y111" s="15">
        <v>8.5534300000000005</v>
      </c>
      <c r="Z111" s="15">
        <v>28.784800000000001</v>
      </c>
      <c r="AA111" s="15">
        <v>93.771900000000002</v>
      </c>
      <c r="AB111" s="15">
        <v>0.35709999999999997</v>
      </c>
      <c r="AC111" s="15">
        <v>1.5449999999999999</v>
      </c>
      <c r="AD111" s="15">
        <v>214</v>
      </c>
      <c r="AE111" s="15">
        <v>0.61850000000000005</v>
      </c>
      <c r="AF111" s="15"/>
      <c r="AG111" s="15"/>
      <c r="AH111" s="15"/>
      <c r="AI111" s="15"/>
      <c r="AJ111" s="15"/>
      <c r="AK111" s="3" t="s">
        <v>127</v>
      </c>
      <c r="AL111" s="3" t="s">
        <v>127</v>
      </c>
      <c r="AM111" s="3" t="s">
        <v>127</v>
      </c>
      <c r="AN111" s="3" t="s">
        <v>127</v>
      </c>
      <c r="AO111" s="3" t="s">
        <v>127</v>
      </c>
      <c r="AP111" s="3" t="s">
        <v>127</v>
      </c>
      <c r="AQ111" s="3" t="s">
        <v>127</v>
      </c>
      <c r="AR111" s="3" t="s">
        <v>127</v>
      </c>
      <c r="AS111" s="3" t="s">
        <v>127</v>
      </c>
      <c r="AT111" s="3" t="s">
        <v>127</v>
      </c>
      <c r="AU111" s="3" t="s">
        <v>127</v>
      </c>
      <c r="AV111" s="3" t="s">
        <v>127</v>
      </c>
      <c r="AW111" s="3" t="s">
        <v>127</v>
      </c>
      <c r="AX111" s="3" t="s">
        <v>127</v>
      </c>
      <c r="AY111" s="3" t="s">
        <v>127</v>
      </c>
      <c r="AZ111" s="3" t="s">
        <v>127</v>
      </c>
      <c r="BA111" s="3" t="s">
        <v>127</v>
      </c>
      <c r="BB111" s="3" t="s">
        <v>127</v>
      </c>
      <c r="BC111" s="3" t="s">
        <v>127</v>
      </c>
      <c r="BD111" s="3" t="s">
        <v>127</v>
      </c>
      <c r="BE111" s="3" t="s">
        <v>127</v>
      </c>
      <c r="BF111" s="3" t="s">
        <v>127</v>
      </c>
      <c r="BG111" s="3" t="s">
        <v>127</v>
      </c>
      <c r="BH111" s="3" t="s">
        <v>127</v>
      </c>
      <c r="BI111" s="3" t="s">
        <v>127</v>
      </c>
      <c r="BJ111" s="3" t="s">
        <v>127</v>
      </c>
      <c r="BK111" s="3" t="s">
        <v>127</v>
      </c>
      <c r="BL111" s="3" t="s">
        <v>127</v>
      </c>
      <c r="BM111" s="3" t="s">
        <v>127</v>
      </c>
      <c r="BN111" s="3" t="s">
        <v>127</v>
      </c>
      <c r="BO111" s="3" t="s">
        <v>127</v>
      </c>
      <c r="BP111" s="3" t="s">
        <v>127</v>
      </c>
      <c r="BQ111" s="3" t="s">
        <v>127</v>
      </c>
      <c r="BR111" s="3" t="s">
        <v>127</v>
      </c>
      <c r="BS111" s="3" t="s">
        <v>127</v>
      </c>
      <c r="BT111" s="3" t="s">
        <v>127</v>
      </c>
      <c r="BU111" s="3" t="s">
        <v>127</v>
      </c>
      <c r="BV111" s="3" t="s">
        <v>127</v>
      </c>
      <c r="BW111" s="3" t="s">
        <v>127</v>
      </c>
      <c r="BX111" s="3" t="s">
        <v>127</v>
      </c>
      <c r="BY111" s="3" t="s">
        <v>127</v>
      </c>
      <c r="BZ111" s="3" t="s">
        <v>127</v>
      </c>
      <c r="CA111" s="3" t="s">
        <v>127</v>
      </c>
      <c r="CB111" s="3" t="s">
        <v>127</v>
      </c>
      <c r="CC111" s="3" t="s">
        <v>127</v>
      </c>
      <c r="CD111" s="3" t="s">
        <v>127</v>
      </c>
      <c r="CE111" s="3" t="s">
        <v>127</v>
      </c>
      <c r="CF111" s="3" t="s">
        <v>127</v>
      </c>
      <c r="CG111" s="3" t="s">
        <v>127</v>
      </c>
      <c r="CH111" s="3" t="s">
        <v>127</v>
      </c>
      <c r="CI111" s="3" t="s">
        <v>127</v>
      </c>
      <c r="CJ111" s="3" t="s">
        <v>127</v>
      </c>
      <c r="CK111" s="3" t="s">
        <v>127</v>
      </c>
      <c r="CL111" s="3" t="s">
        <v>127</v>
      </c>
      <c r="CM111" s="3" t="s">
        <v>127</v>
      </c>
      <c r="CN111" s="3" t="s">
        <v>127</v>
      </c>
      <c r="CO111" s="3" t="s">
        <v>127</v>
      </c>
      <c r="CP111" s="3" t="s">
        <v>127</v>
      </c>
      <c r="CQ111" s="3" t="s">
        <v>127</v>
      </c>
      <c r="CR111" s="3" t="s">
        <v>127</v>
      </c>
      <c r="CS111" s="3" t="s">
        <v>127</v>
      </c>
      <c r="CT111" s="3"/>
      <c r="CU111" s="126" t="s">
        <v>127</v>
      </c>
      <c r="CV111" s="126" t="s">
        <v>127</v>
      </c>
      <c r="CW111" s="126" t="s">
        <v>127</v>
      </c>
      <c r="CX111" s="126" t="s">
        <v>127</v>
      </c>
      <c r="CY111" s="126" t="s">
        <v>127</v>
      </c>
      <c r="CZ111" s="126" t="s">
        <v>127</v>
      </c>
      <c r="DA111" s="126" t="s">
        <v>127</v>
      </c>
      <c r="DB111" s="126" t="s">
        <v>127</v>
      </c>
      <c r="DC111" s="126" t="s">
        <v>127</v>
      </c>
      <c r="DD111" s="126"/>
      <c r="DE111" s="126"/>
      <c r="DF111" s="126"/>
      <c r="DG111" s="126"/>
      <c r="DH111" s="126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</row>
    <row r="112" spans="1:136" s="90" customFormat="1" x14ac:dyDescent="0.2">
      <c r="A112" s="3">
        <v>31</v>
      </c>
      <c r="B112" s="19">
        <v>41814</v>
      </c>
      <c r="C112" s="3">
        <v>17113616</v>
      </c>
      <c r="D112" s="17" t="s">
        <v>203</v>
      </c>
      <c r="E112" s="15">
        <v>481.93349999999998</v>
      </c>
      <c r="F112" s="15">
        <v>321.30259999999998</v>
      </c>
      <c r="G112" s="3"/>
      <c r="H112" s="86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>
        <v>73.758200000000002</v>
      </c>
      <c r="X112" s="15">
        <v>3.3839899999999998</v>
      </c>
      <c r="Y112" s="15">
        <v>9.4188899999999993</v>
      </c>
      <c r="Z112" s="15">
        <v>30.2728</v>
      </c>
      <c r="AA112" s="15">
        <v>91.189499999999995</v>
      </c>
      <c r="AB112" s="15">
        <v>0.32879999999999998</v>
      </c>
      <c r="AC112" s="15">
        <v>0.85040000000000004</v>
      </c>
      <c r="AD112" s="15">
        <v>211</v>
      </c>
      <c r="AE112" s="15">
        <v>0.42030000000000001</v>
      </c>
      <c r="AF112" s="15">
        <v>4.5808000000000001E-2</v>
      </c>
      <c r="AG112" s="15"/>
      <c r="AH112" s="15"/>
      <c r="AI112" s="15"/>
      <c r="AJ112" s="15"/>
      <c r="AK112" s="3" t="s">
        <v>127</v>
      </c>
      <c r="AL112" s="3" t="s">
        <v>127</v>
      </c>
      <c r="AM112" s="3" t="s">
        <v>127</v>
      </c>
      <c r="AN112" s="3" t="s">
        <v>127</v>
      </c>
      <c r="AO112" s="3" t="s">
        <v>127</v>
      </c>
      <c r="AP112" s="3" t="s">
        <v>127</v>
      </c>
      <c r="AQ112" s="3" t="s">
        <v>127</v>
      </c>
      <c r="AR112" s="3" t="s">
        <v>127</v>
      </c>
      <c r="AS112" s="3" t="s">
        <v>127</v>
      </c>
      <c r="AT112" s="3" t="s">
        <v>127</v>
      </c>
      <c r="AU112" s="3" t="s">
        <v>127</v>
      </c>
      <c r="AV112" s="3" t="s">
        <v>127</v>
      </c>
      <c r="AW112" s="3" t="s">
        <v>127</v>
      </c>
      <c r="AX112" s="3" t="s">
        <v>127</v>
      </c>
      <c r="AY112" s="3" t="s">
        <v>127</v>
      </c>
      <c r="AZ112" s="3" t="s">
        <v>127</v>
      </c>
      <c r="BA112" s="3" t="s">
        <v>127</v>
      </c>
      <c r="BB112" s="3" t="s">
        <v>127</v>
      </c>
      <c r="BC112" s="3" t="s">
        <v>127</v>
      </c>
      <c r="BD112" s="3" t="s">
        <v>127</v>
      </c>
      <c r="BE112" s="3" t="s">
        <v>127</v>
      </c>
      <c r="BF112" s="3" t="s">
        <v>127</v>
      </c>
      <c r="BG112" s="3" t="s">
        <v>127</v>
      </c>
      <c r="BH112" s="3" t="s">
        <v>127</v>
      </c>
      <c r="BI112" s="3" t="s">
        <v>127</v>
      </c>
      <c r="BJ112" s="3" t="s">
        <v>127</v>
      </c>
      <c r="BK112" s="3" t="s">
        <v>127</v>
      </c>
      <c r="BL112" s="3" t="s">
        <v>127</v>
      </c>
      <c r="BM112" s="3" t="s">
        <v>127</v>
      </c>
      <c r="BN112" s="3" t="s">
        <v>127</v>
      </c>
      <c r="BO112" s="3" t="s">
        <v>127</v>
      </c>
      <c r="BP112" s="3" t="s">
        <v>127</v>
      </c>
      <c r="BQ112" s="3" t="s">
        <v>127</v>
      </c>
      <c r="BR112" s="3" t="s">
        <v>127</v>
      </c>
      <c r="BS112" s="3" t="s">
        <v>127</v>
      </c>
      <c r="BT112" s="3" t="s">
        <v>127</v>
      </c>
      <c r="BU112" s="3" t="s">
        <v>127</v>
      </c>
      <c r="BV112" s="3" t="s">
        <v>127</v>
      </c>
      <c r="BW112" s="3" t="s">
        <v>127</v>
      </c>
      <c r="BX112" s="3" t="s">
        <v>127</v>
      </c>
      <c r="BY112" s="3" t="s">
        <v>127</v>
      </c>
      <c r="BZ112" s="3" t="s">
        <v>127</v>
      </c>
      <c r="CA112" s="3" t="s">
        <v>127</v>
      </c>
      <c r="CB112" s="3" t="s">
        <v>127</v>
      </c>
      <c r="CC112" s="3" t="s">
        <v>127</v>
      </c>
      <c r="CD112" s="3" t="s">
        <v>127</v>
      </c>
      <c r="CE112" s="3" t="s">
        <v>127</v>
      </c>
      <c r="CF112" s="3" t="s">
        <v>127</v>
      </c>
      <c r="CG112" s="3" t="s">
        <v>127</v>
      </c>
      <c r="CH112" s="3" t="s">
        <v>127</v>
      </c>
      <c r="CI112" s="3" t="s">
        <v>127</v>
      </c>
      <c r="CJ112" s="3" t="s">
        <v>154</v>
      </c>
      <c r="CK112" s="3" t="s">
        <v>127</v>
      </c>
      <c r="CL112" s="3" t="s">
        <v>127</v>
      </c>
      <c r="CM112" s="3" t="s">
        <v>127</v>
      </c>
      <c r="CN112" s="3" t="s">
        <v>127</v>
      </c>
      <c r="CO112" s="3" t="s">
        <v>127</v>
      </c>
      <c r="CP112" s="3" t="s">
        <v>127</v>
      </c>
      <c r="CQ112" s="3" t="s">
        <v>127</v>
      </c>
      <c r="CR112" s="3" t="s">
        <v>127</v>
      </c>
      <c r="CS112" s="3" t="s">
        <v>127</v>
      </c>
      <c r="CT112" s="3"/>
      <c r="CU112" s="126" t="s">
        <v>127</v>
      </c>
      <c r="CV112" s="126" t="s">
        <v>127</v>
      </c>
      <c r="CW112" s="126" t="s">
        <v>127</v>
      </c>
      <c r="CX112" s="126" t="s">
        <v>127</v>
      </c>
      <c r="CY112" s="126" t="s">
        <v>127</v>
      </c>
      <c r="CZ112" s="126" t="s">
        <v>127</v>
      </c>
      <c r="DA112" s="126" t="s">
        <v>127</v>
      </c>
      <c r="DB112" s="126" t="s">
        <v>127</v>
      </c>
      <c r="DC112" s="126" t="s">
        <v>127</v>
      </c>
      <c r="DD112" s="126"/>
      <c r="DE112" s="126" t="s">
        <v>127</v>
      </c>
      <c r="DF112" s="126" t="s">
        <v>127</v>
      </c>
      <c r="DG112" s="126" t="s">
        <v>127</v>
      </c>
      <c r="DH112" s="126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</row>
    <row r="113" spans="1:136" s="90" customFormat="1" x14ac:dyDescent="0.2">
      <c r="A113" s="3">
        <v>31</v>
      </c>
      <c r="B113" s="19">
        <v>42158</v>
      </c>
      <c r="C113" s="3">
        <v>17113616</v>
      </c>
      <c r="D113" s="17" t="s">
        <v>203</v>
      </c>
      <c r="E113" s="15">
        <v>3282</v>
      </c>
      <c r="F113" s="15">
        <v>1350</v>
      </c>
      <c r="G113" s="3" t="s">
        <v>127</v>
      </c>
      <c r="H113" s="86">
        <v>77.983099999999993</v>
      </c>
      <c r="I113" s="15">
        <v>252.423</v>
      </c>
      <c r="J113" s="15" t="s">
        <v>127</v>
      </c>
      <c r="K113" s="15" t="s">
        <v>127</v>
      </c>
      <c r="L113" s="15" t="s">
        <v>127</v>
      </c>
      <c r="M113" s="15" t="s">
        <v>127</v>
      </c>
      <c r="N113" s="15" t="s">
        <v>127</v>
      </c>
      <c r="O113" s="15" t="s">
        <v>127</v>
      </c>
      <c r="P113" s="15">
        <v>35.2562</v>
      </c>
      <c r="Q113" s="15" t="s">
        <v>127</v>
      </c>
      <c r="R113" s="15" t="s">
        <v>127</v>
      </c>
      <c r="S113" s="15">
        <v>299.24799999999999</v>
      </c>
      <c r="T113" s="15">
        <v>4.1935900000000004</v>
      </c>
      <c r="U113" s="15"/>
      <c r="V113" s="15"/>
      <c r="W113" s="15">
        <v>81.581800000000001</v>
      </c>
      <c r="X113" s="15">
        <v>4.0440100000000001</v>
      </c>
      <c r="Y113" s="15">
        <v>10.180899999999999</v>
      </c>
      <c r="Z113" s="15">
        <v>30.6538</v>
      </c>
      <c r="AA113" s="15">
        <v>98.94</v>
      </c>
      <c r="AB113" s="15">
        <v>0.35780000000000001</v>
      </c>
      <c r="AC113" s="15">
        <v>2.6006</v>
      </c>
      <c r="AD113" s="15">
        <v>212.4</v>
      </c>
      <c r="AE113" s="15">
        <v>4.7266000000000004</v>
      </c>
      <c r="AF113" s="15"/>
      <c r="AG113" s="15"/>
      <c r="AH113" s="15"/>
      <c r="AI113" s="15"/>
      <c r="AJ113" s="15"/>
      <c r="AK113" s="3" t="s">
        <v>127</v>
      </c>
      <c r="AL113" s="3" t="s">
        <v>127</v>
      </c>
      <c r="AM113" s="3" t="s">
        <v>127</v>
      </c>
      <c r="AN113" s="3" t="s">
        <v>127</v>
      </c>
      <c r="AO113" s="3" t="s">
        <v>127</v>
      </c>
      <c r="AP113" s="3" t="s">
        <v>127</v>
      </c>
      <c r="AQ113" s="3" t="s">
        <v>127</v>
      </c>
      <c r="AR113" s="3" t="s">
        <v>127</v>
      </c>
      <c r="AS113" s="3" t="s">
        <v>127</v>
      </c>
      <c r="AT113" s="3" t="s">
        <v>127</v>
      </c>
      <c r="AU113" s="3" t="s">
        <v>127</v>
      </c>
      <c r="AV113" s="3" t="s">
        <v>127</v>
      </c>
      <c r="AW113" s="3" t="s">
        <v>127</v>
      </c>
      <c r="AX113" s="3" t="s">
        <v>127</v>
      </c>
      <c r="AY113" s="3" t="s">
        <v>127</v>
      </c>
      <c r="AZ113" s="3" t="s">
        <v>127</v>
      </c>
      <c r="BA113" s="3" t="s">
        <v>127</v>
      </c>
      <c r="BB113" s="3" t="s">
        <v>127</v>
      </c>
      <c r="BC113" s="3" t="s">
        <v>127</v>
      </c>
      <c r="BD113" s="3" t="s">
        <v>127</v>
      </c>
      <c r="BE113" s="3" t="s">
        <v>127</v>
      </c>
      <c r="BF113" s="3" t="s">
        <v>127</v>
      </c>
      <c r="BG113" s="3" t="s">
        <v>127</v>
      </c>
      <c r="BH113" s="3" t="s">
        <v>127</v>
      </c>
      <c r="BI113" s="3" t="s">
        <v>127</v>
      </c>
      <c r="BJ113" s="3" t="s">
        <v>127</v>
      </c>
      <c r="BK113" s="3" t="s">
        <v>127</v>
      </c>
      <c r="BL113" s="3" t="s">
        <v>127</v>
      </c>
      <c r="BM113" s="3" t="s">
        <v>127</v>
      </c>
      <c r="BN113" s="3" t="s">
        <v>127</v>
      </c>
      <c r="BO113" s="3" t="s">
        <v>127</v>
      </c>
      <c r="BP113" s="3" t="s">
        <v>127</v>
      </c>
      <c r="BQ113" s="3" t="s">
        <v>127</v>
      </c>
      <c r="BR113" s="3" t="s">
        <v>127</v>
      </c>
      <c r="BS113" s="3" t="s">
        <v>127</v>
      </c>
      <c r="BT113" s="3" t="s">
        <v>127</v>
      </c>
      <c r="BU113" s="3" t="s">
        <v>127</v>
      </c>
      <c r="BV113" s="3" t="s">
        <v>127</v>
      </c>
      <c r="BW113" s="3" t="s">
        <v>127</v>
      </c>
      <c r="BX113" s="3" t="s">
        <v>127</v>
      </c>
      <c r="BY113" s="3" t="s">
        <v>127</v>
      </c>
      <c r="BZ113" s="3" t="s">
        <v>127</v>
      </c>
      <c r="CA113" s="3" t="s">
        <v>127</v>
      </c>
      <c r="CB113" s="3" t="s">
        <v>127</v>
      </c>
      <c r="CC113" s="3" t="s">
        <v>127</v>
      </c>
      <c r="CD113" s="3">
        <v>6.4</v>
      </c>
      <c r="CE113" s="3" t="s">
        <v>127</v>
      </c>
      <c r="CF113" s="3" t="s">
        <v>127</v>
      </c>
      <c r="CG113" s="3" t="s">
        <v>127</v>
      </c>
      <c r="CH113" s="3" t="s">
        <v>127</v>
      </c>
      <c r="CI113" s="3" t="s">
        <v>154</v>
      </c>
      <c r="CJ113" s="3">
        <v>6.37</v>
      </c>
      <c r="CK113" s="3" t="s">
        <v>127</v>
      </c>
      <c r="CL113" s="3" t="s">
        <v>127</v>
      </c>
      <c r="CM113" s="3" t="s">
        <v>127</v>
      </c>
      <c r="CN113" s="3" t="s">
        <v>127</v>
      </c>
      <c r="CO113" s="3" t="s">
        <v>127</v>
      </c>
      <c r="CP113" s="3" t="s">
        <v>127</v>
      </c>
      <c r="CQ113" s="3" t="s">
        <v>127</v>
      </c>
      <c r="CR113" s="3" t="s">
        <v>127</v>
      </c>
      <c r="CS113" s="3" t="s">
        <v>168</v>
      </c>
      <c r="CT113" s="3"/>
      <c r="CU113" s="129" t="s">
        <v>133</v>
      </c>
      <c r="CV113" s="129" t="s">
        <v>133</v>
      </c>
      <c r="CW113" s="126" t="s">
        <v>127</v>
      </c>
      <c r="CX113" s="126" t="s">
        <v>127</v>
      </c>
      <c r="CY113" s="126" t="s">
        <v>127</v>
      </c>
      <c r="CZ113" s="126" t="s">
        <v>127</v>
      </c>
      <c r="DA113" s="126" t="s">
        <v>127</v>
      </c>
      <c r="DB113" s="126" t="s">
        <v>127</v>
      </c>
      <c r="DC113" s="126" t="s">
        <v>127</v>
      </c>
      <c r="DD113" s="126"/>
      <c r="DE113" s="129" t="s">
        <v>295</v>
      </c>
      <c r="DF113" s="129" t="s">
        <v>295</v>
      </c>
      <c r="DG113" s="129" t="s">
        <v>295</v>
      </c>
      <c r="DH113" s="126" t="s">
        <v>127</v>
      </c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</row>
    <row r="114" spans="1:136" s="90" customFormat="1" x14ac:dyDescent="0.2">
      <c r="A114" s="3">
        <v>31</v>
      </c>
      <c r="B114" s="19">
        <v>42869</v>
      </c>
      <c r="C114" s="3">
        <v>17113616</v>
      </c>
      <c r="D114" s="17" t="s">
        <v>203</v>
      </c>
      <c r="E114" s="15" t="s">
        <v>127</v>
      </c>
      <c r="F114" s="15" t="s">
        <v>127</v>
      </c>
      <c r="G114" s="3" t="s">
        <v>127</v>
      </c>
      <c r="H114" s="86">
        <v>67.611800000000002</v>
      </c>
      <c r="I114" s="15">
        <v>145.524</v>
      </c>
      <c r="J114" s="15" t="s">
        <v>127</v>
      </c>
      <c r="K114" s="15" t="s">
        <v>127</v>
      </c>
      <c r="L114" s="15" t="s">
        <v>127</v>
      </c>
      <c r="M114" s="15" t="s">
        <v>127</v>
      </c>
      <c r="N114" s="15" t="s">
        <v>127</v>
      </c>
      <c r="O114" s="15">
        <v>3.4699599999999999</v>
      </c>
      <c r="P114" s="15">
        <v>39.866300000000003</v>
      </c>
      <c r="Q114" s="15" t="s">
        <v>127</v>
      </c>
      <c r="R114" s="15" t="s">
        <v>127</v>
      </c>
      <c r="S114" s="15" t="s">
        <v>127</v>
      </c>
      <c r="T114" s="15" t="s">
        <v>127</v>
      </c>
      <c r="U114" s="15">
        <v>338.303</v>
      </c>
      <c r="V114" s="15"/>
      <c r="W114" s="15">
        <v>82.232900000000001</v>
      </c>
      <c r="X114" s="15">
        <v>3.0904199999999999</v>
      </c>
      <c r="Y114" s="15">
        <v>8.63279</v>
      </c>
      <c r="Z114" s="15">
        <v>30.998699999999999</v>
      </c>
      <c r="AA114" s="15">
        <v>100.9863</v>
      </c>
      <c r="AB114" s="15">
        <v>0.41959999999999997</v>
      </c>
      <c r="AC114" s="15" t="s">
        <v>128</v>
      </c>
      <c r="AD114" s="15">
        <v>225</v>
      </c>
      <c r="AE114" s="15" t="s">
        <v>128</v>
      </c>
      <c r="AF114" s="15"/>
      <c r="AG114" s="15"/>
      <c r="AH114" s="15"/>
      <c r="AI114" s="15"/>
      <c r="AJ114" s="15"/>
      <c r="AK114" s="3" t="s">
        <v>127</v>
      </c>
      <c r="AL114" s="3" t="s">
        <v>127</v>
      </c>
      <c r="AM114" s="3" t="s">
        <v>127</v>
      </c>
      <c r="AN114" s="3" t="s">
        <v>127</v>
      </c>
      <c r="AO114" s="3" t="s">
        <v>127</v>
      </c>
      <c r="AP114" s="3" t="s">
        <v>127</v>
      </c>
      <c r="AQ114" s="3" t="s">
        <v>127</v>
      </c>
      <c r="AR114" s="3" t="s">
        <v>127</v>
      </c>
      <c r="AS114" s="3" t="s">
        <v>127</v>
      </c>
      <c r="AT114" s="3" t="s">
        <v>127</v>
      </c>
      <c r="AU114" s="3" t="s">
        <v>127</v>
      </c>
      <c r="AV114" s="3" t="s">
        <v>127</v>
      </c>
      <c r="AW114" s="3" t="s">
        <v>127</v>
      </c>
      <c r="AX114" s="3" t="s">
        <v>127</v>
      </c>
      <c r="AY114" s="3" t="s">
        <v>127</v>
      </c>
      <c r="AZ114" s="3" t="s">
        <v>127</v>
      </c>
      <c r="BA114" s="3" t="s">
        <v>127</v>
      </c>
      <c r="BB114" s="3" t="s">
        <v>127</v>
      </c>
      <c r="BC114" s="3" t="s">
        <v>127</v>
      </c>
      <c r="BD114" s="3" t="s">
        <v>127</v>
      </c>
      <c r="BE114" s="3" t="s">
        <v>127</v>
      </c>
      <c r="BF114" s="3" t="s">
        <v>127</v>
      </c>
      <c r="BG114" s="3" t="s">
        <v>127</v>
      </c>
      <c r="BH114" s="3" t="s">
        <v>127</v>
      </c>
      <c r="BI114" s="3" t="s">
        <v>127</v>
      </c>
      <c r="BJ114" s="3" t="s">
        <v>127</v>
      </c>
      <c r="BK114" s="3" t="s">
        <v>127</v>
      </c>
      <c r="BL114" s="3" t="s">
        <v>127</v>
      </c>
      <c r="BM114" s="3" t="s">
        <v>127</v>
      </c>
      <c r="BN114" s="3" t="s">
        <v>127</v>
      </c>
      <c r="BO114" s="3" t="s">
        <v>127</v>
      </c>
      <c r="BP114" s="3" t="s">
        <v>127</v>
      </c>
      <c r="BQ114" s="3" t="s">
        <v>127</v>
      </c>
      <c r="BR114" s="3" t="s">
        <v>127</v>
      </c>
      <c r="BS114" s="3" t="s">
        <v>127</v>
      </c>
      <c r="BT114" s="3" t="s">
        <v>127</v>
      </c>
      <c r="BU114" s="3" t="s">
        <v>127</v>
      </c>
      <c r="BV114" s="3" t="s">
        <v>127</v>
      </c>
      <c r="BW114" s="3" t="s">
        <v>127</v>
      </c>
      <c r="BX114" s="3" t="s">
        <v>127</v>
      </c>
      <c r="BY114" s="3" t="s">
        <v>127</v>
      </c>
      <c r="BZ114" s="3" t="s">
        <v>127</v>
      </c>
      <c r="CA114" s="3" t="s">
        <v>127</v>
      </c>
      <c r="CB114" s="3" t="s">
        <v>127</v>
      </c>
      <c r="CC114" s="3" t="s">
        <v>127</v>
      </c>
      <c r="CD114" s="3" t="s">
        <v>127</v>
      </c>
      <c r="CE114" s="3" t="s">
        <v>127</v>
      </c>
      <c r="CF114" s="3" t="s">
        <v>127</v>
      </c>
      <c r="CG114" s="3" t="s">
        <v>127</v>
      </c>
      <c r="CH114" s="3" t="s">
        <v>127</v>
      </c>
      <c r="CI114" s="3" t="s">
        <v>127</v>
      </c>
      <c r="CJ114" s="3" t="s">
        <v>127</v>
      </c>
      <c r="CK114" s="3" t="s">
        <v>127</v>
      </c>
      <c r="CL114" s="3" t="s">
        <v>127</v>
      </c>
      <c r="CM114" s="3" t="s">
        <v>127</v>
      </c>
      <c r="CN114" s="3" t="s">
        <v>127</v>
      </c>
      <c r="CO114" s="3" t="s">
        <v>127</v>
      </c>
      <c r="CP114" s="3" t="s">
        <v>127</v>
      </c>
      <c r="CQ114" s="3" t="s">
        <v>127</v>
      </c>
      <c r="CR114" s="3" t="s">
        <v>127</v>
      </c>
      <c r="CS114" s="3" t="s">
        <v>127</v>
      </c>
      <c r="CT114" s="3"/>
      <c r="CU114" s="126" t="s">
        <v>127</v>
      </c>
      <c r="CV114" s="126" t="s">
        <v>127</v>
      </c>
      <c r="CW114" s="126" t="s">
        <v>127</v>
      </c>
      <c r="CX114" s="126" t="s">
        <v>127</v>
      </c>
      <c r="CY114" s="126" t="s">
        <v>127</v>
      </c>
      <c r="CZ114" s="126" t="s">
        <v>127</v>
      </c>
      <c r="DA114" s="126" t="s">
        <v>127</v>
      </c>
      <c r="DB114" s="126" t="s">
        <v>127</v>
      </c>
      <c r="DC114" s="126" t="s">
        <v>127</v>
      </c>
      <c r="DD114" s="126" t="s">
        <v>127</v>
      </c>
      <c r="DE114" s="126"/>
      <c r="DF114" s="126"/>
      <c r="DG114" s="126"/>
      <c r="DH114" s="126"/>
      <c r="DI114" s="3"/>
      <c r="DJ114" s="3" t="s">
        <v>127</v>
      </c>
      <c r="DK114" s="3" t="s">
        <v>127</v>
      </c>
      <c r="DL114" s="3" t="s">
        <v>127</v>
      </c>
      <c r="DM114" s="3" t="s">
        <v>127</v>
      </c>
      <c r="DN114" s="3" t="s">
        <v>127</v>
      </c>
      <c r="DO114" s="3" t="s">
        <v>127</v>
      </c>
      <c r="DP114" s="3" t="s">
        <v>127</v>
      </c>
      <c r="DQ114" s="3" t="s">
        <v>127</v>
      </c>
      <c r="DR114" s="3" t="s">
        <v>127</v>
      </c>
      <c r="DS114" s="3" t="s">
        <v>127</v>
      </c>
      <c r="DT114" s="3" t="s">
        <v>127</v>
      </c>
      <c r="DU114" s="3" t="s">
        <v>127</v>
      </c>
      <c r="DV114" s="3" t="s">
        <v>127</v>
      </c>
      <c r="DW114" s="3" t="s">
        <v>127</v>
      </c>
      <c r="DX114" s="3" t="s">
        <v>127</v>
      </c>
      <c r="DY114" s="3" t="s">
        <v>127</v>
      </c>
      <c r="DZ114" s="3" t="s">
        <v>127</v>
      </c>
      <c r="EA114" s="3" t="s">
        <v>127</v>
      </c>
      <c r="EB114" s="3" t="s">
        <v>127</v>
      </c>
      <c r="EC114" s="3" t="s">
        <v>127</v>
      </c>
      <c r="ED114" s="3" t="s">
        <v>127</v>
      </c>
      <c r="EE114" s="3" t="s">
        <v>127</v>
      </c>
    </row>
    <row r="115" spans="1:136" s="90" customFormat="1" x14ac:dyDescent="0.2">
      <c r="A115" s="3">
        <v>31</v>
      </c>
      <c r="B115" s="19">
        <v>43111</v>
      </c>
      <c r="C115" s="3">
        <v>17113616</v>
      </c>
      <c r="D115" s="17" t="s">
        <v>203</v>
      </c>
      <c r="E115" s="15" t="s">
        <v>127</v>
      </c>
      <c r="F115" s="15" t="s">
        <v>127</v>
      </c>
      <c r="G115" s="3" t="s">
        <v>127</v>
      </c>
      <c r="H115" s="2">
        <v>74.252300000000005</v>
      </c>
      <c r="I115" s="2">
        <v>129.53899999999999</v>
      </c>
      <c r="J115" s="3" t="s">
        <v>127</v>
      </c>
      <c r="K115" s="3" t="s">
        <v>127</v>
      </c>
      <c r="L115" s="3" t="s">
        <v>127</v>
      </c>
      <c r="M115" s="2" t="s">
        <v>136</v>
      </c>
      <c r="N115" s="3" t="s">
        <v>127</v>
      </c>
      <c r="O115" s="3" t="s">
        <v>127</v>
      </c>
      <c r="P115" s="2">
        <v>63.276699999999998</v>
      </c>
      <c r="Q115" s="3" t="s">
        <v>127</v>
      </c>
      <c r="R115" s="3" t="s">
        <v>127</v>
      </c>
      <c r="S115" s="3" t="s">
        <v>127</v>
      </c>
      <c r="T115" s="2">
        <v>3.6198299999999999</v>
      </c>
      <c r="U115" s="2">
        <v>295.89600000000002</v>
      </c>
      <c r="V115" s="2"/>
      <c r="W115" s="2">
        <v>71.057400000000001</v>
      </c>
      <c r="X115" s="2">
        <v>3.1579299999999999</v>
      </c>
      <c r="Y115" s="2">
        <v>9.4568899999999996</v>
      </c>
      <c r="Z115" s="2">
        <v>31.216100000000001</v>
      </c>
      <c r="AA115" s="2">
        <v>102.5287</v>
      </c>
      <c r="AB115" s="85">
        <v>0.3836</v>
      </c>
      <c r="AC115" s="2" t="s">
        <v>128</v>
      </c>
      <c r="AD115" s="2">
        <v>201</v>
      </c>
      <c r="AE115" s="2" t="s">
        <v>131</v>
      </c>
      <c r="AF115" s="3"/>
      <c r="AG115" s="3"/>
      <c r="AH115" s="3"/>
      <c r="AI115" s="4" t="s">
        <v>130</v>
      </c>
      <c r="AJ115" s="4"/>
      <c r="AK115" s="3" t="s">
        <v>154</v>
      </c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 t="s">
        <v>198</v>
      </c>
      <c r="BM115" s="3"/>
      <c r="BN115" s="3"/>
      <c r="BO115" s="3" t="s">
        <v>154</v>
      </c>
      <c r="BP115" s="3"/>
      <c r="BQ115" s="3"/>
      <c r="BR115" s="3" t="s">
        <v>154</v>
      </c>
      <c r="BS115" s="3" t="s">
        <v>154</v>
      </c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 t="s">
        <v>154</v>
      </c>
      <c r="CK115" s="3"/>
      <c r="CL115" s="3"/>
      <c r="CM115" s="3" t="s">
        <v>154</v>
      </c>
      <c r="CN115" s="3"/>
      <c r="CO115" s="3"/>
      <c r="CP115" s="3" t="s">
        <v>154</v>
      </c>
      <c r="CQ115" s="3"/>
      <c r="CR115" s="3"/>
      <c r="CS115" s="3" t="s">
        <v>199</v>
      </c>
      <c r="CT115" s="3"/>
      <c r="CU115" s="112" t="s">
        <v>133</v>
      </c>
      <c r="CV115" s="112" t="s">
        <v>133</v>
      </c>
      <c r="CW115" s="126" t="s">
        <v>127</v>
      </c>
      <c r="CX115" s="126" t="s">
        <v>127</v>
      </c>
      <c r="CY115" s="126" t="s">
        <v>127</v>
      </c>
      <c r="CZ115" s="126" t="s">
        <v>127</v>
      </c>
      <c r="DA115" s="126" t="s">
        <v>127</v>
      </c>
      <c r="DB115" s="126" t="s">
        <v>127</v>
      </c>
      <c r="DC115" s="126" t="s">
        <v>127</v>
      </c>
      <c r="DD115" s="126" t="s">
        <v>127</v>
      </c>
      <c r="DE115" s="126"/>
      <c r="DF115" s="126"/>
      <c r="DG115" s="126"/>
      <c r="DH115" s="126"/>
      <c r="DI115" s="3"/>
      <c r="DJ115" s="3" t="s">
        <v>127</v>
      </c>
      <c r="DK115" s="3" t="s">
        <v>127</v>
      </c>
      <c r="DL115" s="3" t="s">
        <v>127</v>
      </c>
      <c r="DM115" s="3" t="s">
        <v>127</v>
      </c>
      <c r="DN115" s="3" t="s">
        <v>127</v>
      </c>
      <c r="DO115" s="3" t="s">
        <v>127</v>
      </c>
      <c r="DP115" s="3" t="s">
        <v>127</v>
      </c>
      <c r="DQ115" s="3" t="s">
        <v>127</v>
      </c>
      <c r="DR115" s="3" t="s">
        <v>127</v>
      </c>
      <c r="DS115" s="3" t="s">
        <v>127</v>
      </c>
      <c r="DT115" s="3" t="s">
        <v>127</v>
      </c>
      <c r="DU115" s="3" t="s">
        <v>127</v>
      </c>
      <c r="DV115" s="3" t="s">
        <v>127</v>
      </c>
      <c r="DW115" s="3" t="s">
        <v>127</v>
      </c>
      <c r="DX115" s="3" t="s">
        <v>127</v>
      </c>
      <c r="DY115" s="3" t="s">
        <v>127</v>
      </c>
      <c r="DZ115" s="3" t="s">
        <v>127</v>
      </c>
      <c r="EA115" s="3" t="s">
        <v>127</v>
      </c>
      <c r="EB115" s="3" t="s">
        <v>127</v>
      </c>
      <c r="EC115" s="3" t="s">
        <v>127</v>
      </c>
      <c r="ED115" s="3" t="s">
        <v>127</v>
      </c>
      <c r="EE115" s="3" t="s">
        <v>127</v>
      </c>
    </row>
    <row r="116" spans="1:136" s="90" customFormat="1" x14ac:dyDescent="0.2">
      <c r="A116" s="3">
        <v>31</v>
      </c>
      <c r="B116" s="19">
        <v>43506</v>
      </c>
      <c r="C116" s="3">
        <v>17113616</v>
      </c>
      <c r="D116" s="17" t="s">
        <v>203</v>
      </c>
      <c r="E116" s="3">
        <v>51.3</v>
      </c>
      <c r="F116" s="3">
        <v>198</v>
      </c>
      <c r="G116" s="3" t="s">
        <v>127</v>
      </c>
      <c r="H116" s="2">
        <v>75.004300000000001</v>
      </c>
      <c r="I116" s="2">
        <v>140.46</v>
      </c>
      <c r="J116" s="3" t="s">
        <v>127</v>
      </c>
      <c r="K116" s="3" t="s">
        <v>127</v>
      </c>
      <c r="L116" s="3" t="s">
        <v>127</v>
      </c>
      <c r="M116" s="3" t="s">
        <v>127</v>
      </c>
      <c r="N116" s="3" t="s">
        <v>127</v>
      </c>
      <c r="O116" s="2">
        <v>8.44618</v>
      </c>
      <c r="P116" s="2">
        <v>60.036099999999998</v>
      </c>
      <c r="Q116" s="3" t="s">
        <v>127</v>
      </c>
      <c r="R116" s="3" t="s">
        <v>127</v>
      </c>
      <c r="S116" s="3" t="s">
        <v>127</v>
      </c>
      <c r="T116" s="2">
        <v>10.451700000000001</v>
      </c>
      <c r="U116" s="3"/>
      <c r="V116" s="3"/>
      <c r="W116" s="2">
        <v>74.700100000000006</v>
      </c>
      <c r="X116" s="2">
        <v>3.30139</v>
      </c>
      <c r="Y116" s="2">
        <v>9.9748800000000006</v>
      </c>
      <c r="Z116" s="2">
        <v>32.596400000000003</v>
      </c>
      <c r="AA116" s="2">
        <v>99.563100000000006</v>
      </c>
      <c r="AB116" s="85">
        <v>0.2646</v>
      </c>
      <c r="AC116" s="2">
        <v>0.69269999999999998</v>
      </c>
      <c r="AD116" s="2">
        <v>203</v>
      </c>
      <c r="AE116" s="2" t="s">
        <v>128</v>
      </c>
      <c r="AF116" s="2"/>
      <c r="AG116" s="2"/>
      <c r="AH116" s="2"/>
      <c r="AI116" s="4" t="s">
        <v>127</v>
      </c>
      <c r="AJ116" s="88">
        <v>0.21870000000000001</v>
      </c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120" t="s">
        <v>131</v>
      </c>
      <c r="CV116" s="120" t="s">
        <v>133</v>
      </c>
      <c r="CW116" s="126" t="s">
        <v>127</v>
      </c>
      <c r="CX116" s="126" t="s">
        <v>127</v>
      </c>
      <c r="CY116" s="126" t="s">
        <v>127</v>
      </c>
      <c r="CZ116" s="126" t="s">
        <v>127</v>
      </c>
      <c r="DA116" s="126" t="s">
        <v>127</v>
      </c>
      <c r="DB116" s="126" t="s">
        <v>127</v>
      </c>
      <c r="DC116" s="126" t="s">
        <v>127</v>
      </c>
      <c r="DD116" s="126" t="s">
        <v>127</v>
      </c>
      <c r="DE116" s="126"/>
      <c r="DF116" s="126"/>
      <c r="DG116" s="126"/>
      <c r="DH116" s="126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91"/>
    </row>
    <row r="117" spans="1:136" s="90" customFormat="1" x14ac:dyDescent="0.2">
      <c r="A117" s="3">
        <v>32</v>
      </c>
      <c r="B117" s="19">
        <v>41815</v>
      </c>
      <c r="C117" s="3">
        <v>17113617</v>
      </c>
      <c r="D117" s="17" t="s">
        <v>204</v>
      </c>
      <c r="E117" s="15">
        <v>94823.400200000004</v>
      </c>
      <c r="F117" s="15">
        <v>53243.1495</v>
      </c>
      <c r="G117" s="3"/>
      <c r="H117" s="86"/>
      <c r="I117" s="15">
        <v>0.28630699999999998</v>
      </c>
      <c r="J117" s="15"/>
      <c r="K117" s="15"/>
      <c r="L117" s="15"/>
      <c r="M117" s="82">
        <v>176</v>
      </c>
      <c r="N117" s="15"/>
      <c r="O117" s="15"/>
      <c r="P117" s="15">
        <v>1.179E-2</v>
      </c>
      <c r="Q117" s="15"/>
      <c r="R117" s="15"/>
      <c r="S117" s="15"/>
      <c r="T117" s="15"/>
      <c r="U117" s="15"/>
      <c r="V117" s="15"/>
      <c r="W117" s="15">
        <v>159.14699999999999</v>
      </c>
      <c r="X117" s="15">
        <v>4.6603000000000003</v>
      </c>
      <c r="Y117" s="15">
        <v>20.5076</v>
      </c>
      <c r="Z117" s="15">
        <v>97.584100000000007</v>
      </c>
      <c r="AA117" s="15">
        <v>249.0942</v>
      </c>
      <c r="AB117" s="15">
        <v>0.70730000000000004</v>
      </c>
      <c r="AC117" s="15">
        <v>23.416899999999998</v>
      </c>
      <c r="AD117" s="15">
        <v>232</v>
      </c>
      <c r="AE117" s="15">
        <v>64.883600000000001</v>
      </c>
      <c r="AF117" s="15"/>
      <c r="AG117" s="15"/>
      <c r="AH117" s="15"/>
      <c r="AI117" s="15"/>
      <c r="AJ117" s="15"/>
      <c r="AK117" s="3" t="s">
        <v>127</v>
      </c>
      <c r="AL117" s="3" t="s">
        <v>127</v>
      </c>
      <c r="AM117" s="3" t="s">
        <v>127</v>
      </c>
      <c r="AN117" s="3" t="s">
        <v>127</v>
      </c>
      <c r="AO117" s="3" t="s">
        <v>127</v>
      </c>
      <c r="AP117" s="3" t="s">
        <v>127</v>
      </c>
      <c r="AQ117" s="3" t="s">
        <v>127</v>
      </c>
      <c r="AR117" s="3" t="s">
        <v>127</v>
      </c>
      <c r="AS117" s="3" t="s">
        <v>127</v>
      </c>
      <c r="AT117" s="3" t="s">
        <v>127</v>
      </c>
      <c r="AU117" s="3" t="s">
        <v>127</v>
      </c>
      <c r="AV117" s="3" t="s">
        <v>127</v>
      </c>
      <c r="AW117" s="3" t="s">
        <v>127</v>
      </c>
      <c r="AX117" s="3" t="s">
        <v>127</v>
      </c>
      <c r="AY117" s="3" t="s">
        <v>127</v>
      </c>
      <c r="AZ117" s="3" t="s">
        <v>127</v>
      </c>
      <c r="BA117" s="3" t="s">
        <v>127</v>
      </c>
      <c r="BB117" s="3" t="s">
        <v>127</v>
      </c>
      <c r="BC117" s="3" t="s">
        <v>127</v>
      </c>
      <c r="BD117" s="3" t="s">
        <v>127</v>
      </c>
      <c r="BE117" s="3" t="s">
        <v>127</v>
      </c>
      <c r="BF117" s="3" t="s">
        <v>127</v>
      </c>
      <c r="BG117" s="3" t="s">
        <v>127</v>
      </c>
      <c r="BH117" s="3" t="s">
        <v>127</v>
      </c>
      <c r="BI117" s="3" t="s">
        <v>127</v>
      </c>
      <c r="BJ117" s="3" t="s">
        <v>127</v>
      </c>
      <c r="BK117" s="3" t="s">
        <v>127</v>
      </c>
      <c r="BL117" s="3" t="s">
        <v>127</v>
      </c>
      <c r="BM117" s="3" t="s">
        <v>127</v>
      </c>
      <c r="BN117" s="3" t="s">
        <v>127</v>
      </c>
      <c r="BO117" s="3" t="s">
        <v>127</v>
      </c>
      <c r="BP117" s="3" t="s">
        <v>127</v>
      </c>
      <c r="BQ117" s="3" t="s">
        <v>127</v>
      </c>
      <c r="BR117" s="3" t="s">
        <v>127</v>
      </c>
      <c r="BS117" s="3" t="s">
        <v>127</v>
      </c>
      <c r="BT117" s="3" t="s">
        <v>127</v>
      </c>
      <c r="BU117" s="3" t="s">
        <v>127</v>
      </c>
      <c r="BV117" s="3" t="s">
        <v>127</v>
      </c>
      <c r="BW117" s="3" t="s">
        <v>127</v>
      </c>
      <c r="BX117" s="3" t="s">
        <v>127</v>
      </c>
      <c r="BY117" s="3" t="s">
        <v>127</v>
      </c>
      <c r="BZ117" s="3" t="s">
        <v>127</v>
      </c>
      <c r="CA117" s="3" t="s">
        <v>127</v>
      </c>
      <c r="CB117" s="3" t="s">
        <v>127</v>
      </c>
      <c r="CC117" s="3" t="s">
        <v>127</v>
      </c>
      <c r="CD117" s="3">
        <v>3.8</v>
      </c>
      <c r="CE117" s="3" t="s">
        <v>127</v>
      </c>
      <c r="CF117" s="3" t="s">
        <v>127</v>
      </c>
      <c r="CG117" s="3" t="s">
        <v>127</v>
      </c>
      <c r="CH117" s="3" t="s">
        <v>127</v>
      </c>
      <c r="CI117" s="3" t="s">
        <v>127</v>
      </c>
      <c r="CJ117" s="3">
        <v>7.58</v>
      </c>
      <c r="CK117" s="3" t="s">
        <v>127</v>
      </c>
      <c r="CL117" s="3" t="s">
        <v>127</v>
      </c>
      <c r="CM117" s="3" t="s">
        <v>127</v>
      </c>
      <c r="CN117" s="3" t="s">
        <v>127</v>
      </c>
      <c r="CO117" s="3" t="s">
        <v>127</v>
      </c>
      <c r="CP117" s="3" t="s">
        <v>127</v>
      </c>
      <c r="CQ117" s="3" t="s">
        <v>127</v>
      </c>
      <c r="CR117" s="3" t="s">
        <v>127</v>
      </c>
      <c r="CS117" s="3" t="s">
        <v>127</v>
      </c>
      <c r="CT117" s="3"/>
      <c r="CU117" s="129">
        <v>17.582999999999998</v>
      </c>
      <c r="CV117" s="129">
        <v>102.93</v>
      </c>
      <c r="CW117" s="126" t="s">
        <v>127</v>
      </c>
      <c r="CX117" s="126">
        <v>2.9860000000000002</v>
      </c>
      <c r="CY117" s="126">
        <v>1.524</v>
      </c>
      <c r="CZ117" s="126" t="s">
        <v>153</v>
      </c>
      <c r="DA117" s="126" t="s">
        <v>153</v>
      </c>
      <c r="DB117" s="126">
        <v>0.6</v>
      </c>
      <c r="DC117" s="126" t="s">
        <v>127</v>
      </c>
      <c r="DD117" s="126"/>
      <c r="DE117" s="126">
        <v>0.25</v>
      </c>
      <c r="DF117" s="126" t="s">
        <v>127</v>
      </c>
      <c r="DG117" s="126" t="s">
        <v>153</v>
      </c>
      <c r="DH117" s="126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</row>
    <row r="118" spans="1:136" s="90" customFormat="1" x14ac:dyDescent="0.2">
      <c r="A118" s="3">
        <v>32</v>
      </c>
      <c r="B118" s="19">
        <v>41862</v>
      </c>
      <c r="C118" s="3">
        <v>17113617</v>
      </c>
      <c r="D118" s="17" t="s">
        <v>204</v>
      </c>
      <c r="E118" s="15">
        <v>131365.85569999999</v>
      </c>
      <c r="F118" s="15">
        <v>63777.264499999997</v>
      </c>
      <c r="G118" s="3"/>
      <c r="H118" s="86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>
        <v>162.72</v>
      </c>
      <c r="X118" s="15">
        <v>5.2499099999999999</v>
      </c>
      <c r="Y118" s="15">
        <v>21.3415</v>
      </c>
      <c r="Z118" s="15">
        <v>102.68600000000001</v>
      </c>
      <c r="AA118" s="15">
        <v>249.80250000000001</v>
      </c>
      <c r="AB118" s="15">
        <v>0.77949999999999997</v>
      </c>
      <c r="AC118" s="15">
        <v>26.659800000000001</v>
      </c>
      <c r="AD118" s="15">
        <v>242</v>
      </c>
      <c r="AE118" s="15">
        <v>76.162499999999994</v>
      </c>
      <c r="AF118" s="15"/>
      <c r="AG118" s="15"/>
      <c r="AH118" s="15"/>
      <c r="AI118" s="15"/>
      <c r="AJ118" s="15"/>
      <c r="AK118" s="3" t="s">
        <v>127</v>
      </c>
      <c r="AL118" s="3" t="s">
        <v>127</v>
      </c>
      <c r="AM118" s="3" t="s">
        <v>127</v>
      </c>
      <c r="AN118" s="3" t="s">
        <v>127</v>
      </c>
      <c r="AO118" s="3" t="s">
        <v>127</v>
      </c>
      <c r="AP118" s="3" t="s">
        <v>127</v>
      </c>
      <c r="AQ118" s="3" t="s">
        <v>127</v>
      </c>
      <c r="AR118" s="3" t="s">
        <v>127</v>
      </c>
      <c r="AS118" s="3" t="s">
        <v>154</v>
      </c>
      <c r="AT118" s="3" t="s">
        <v>127</v>
      </c>
      <c r="AU118" s="3" t="s">
        <v>127</v>
      </c>
      <c r="AV118" s="3" t="s">
        <v>127</v>
      </c>
      <c r="AW118" s="3" t="s">
        <v>127</v>
      </c>
      <c r="AX118" s="3" t="s">
        <v>127</v>
      </c>
      <c r="AY118" s="3" t="s">
        <v>127</v>
      </c>
      <c r="AZ118" s="3" t="s">
        <v>127</v>
      </c>
      <c r="BA118" s="3" t="s">
        <v>127</v>
      </c>
      <c r="BB118" s="3" t="s">
        <v>127</v>
      </c>
      <c r="BC118" s="3" t="s">
        <v>127</v>
      </c>
      <c r="BD118" s="3" t="s">
        <v>127</v>
      </c>
      <c r="BE118" s="3" t="s">
        <v>154</v>
      </c>
      <c r="BF118" s="3" t="s">
        <v>127</v>
      </c>
      <c r="BG118" s="3" t="s">
        <v>127</v>
      </c>
      <c r="BH118" s="3" t="s">
        <v>127</v>
      </c>
      <c r="BI118" s="3" t="s">
        <v>127</v>
      </c>
      <c r="BJ118" s="3" t="s">
        <v>127</v>
      </c>
      <c r="BK118" s="3" t="s">
        <v>127</v>
      </c>
      <c r="BL118" s="3" t="s">
        <v>127</v>
      </c>
      <c r="BM118" s="3" t="s">
        <v>127</v>
      </c>
      <c r="BN118" s="3" t="s">
        <v>127</v>
      </c>
      <c r="BO118" s="3" t="s">
        <v>127</v>
      </c>
      <c r="BP118" s="3" t="s">
        <v>127</v>
      </c>
      <c r="BQ118" s="3" t="s">
        <v>127</v>
      </c>
      <c r="BR118" s="3" t="s">
        <v>127</v>
      </c>
      <c r="BS118" s="3" t="s">
        <v>127</v>
      </c>
      <c r="BT118" s="3" t="s">
        <v>127</v>
      </c>
      <c r="BU118" s="3" t="s">
        <v>127</v>
      </c>
      <c r="BV118" s="3" t="s">
        <v>127</v>
      </c>
      <c r="BW118" s="3" t="s">
        <v>127</v>
      </c>
      <c r="BX118" s="3" t="s">
        <v>127</v>
      </c>
      <c r="BY118" s="3" t="s">
        <v>127</v>
      </c>
      <c r="BZ118" s="3" t="s">
        <v>127</v>
      </c>
      <c r="CA118" s="3" t="s">
        <v>127</v>
      </c>
      <c r="CB118" s="3" t="s">
        <v>127</v>
      </c>
      <c r="CC118" s="3" t="s">
        <v>127</v>
      </c>
      <c r="CD118" s="3">
        <v>11.8</v>
      </c>
      <c r="CE118" s="3" t="s">
        <v>127</v>
      </c>
      <c r="CF118" s="3" t="s">
        <v>127</v>
      </c>
      <c r="CG118" s="3" t="s">
        <v>127</v>
      </c>
      <c r="CH118" s="3" t="s">
        <v>127</v>
      </c>
      <c r="CI118" s="3" t="s">
        <v>127</v>
      </c>
      <c r="CJ118" s="3" t="s">
        <v>154</v>
      </c>
      <c r="CK118" s="3" t="s">
        <v>127</v>
      </c>
      <c r="CL118" s="3" t="s">
        <v>127</v>
      </c>
      <c r="CM118" s="3" t="s">
        <v>127</v>
      </c>
      <c r="CN118" s="3" t="s">
        <v>127</v>
      </c>
      <c r="CO118" s="3" t="s">
        <v>127</v>
      </c>
      <c r="CP118" s="3" t="s">
        <v>127</v>
      </c>
      <c r="CQ118" s="3" t="s">
        <v>127</v>
      </c>
      <c r="CR118" s="3" t="s">
        <v>127</v>
      </c>
      <c r="CS118" s="3" t="s">
        <v>127</v>
      </c>
      <c r="CT118" s="3"/>
      <c r="CU118" s="129">
        <v>30</v>
      </c>
      <c r="CV118" s="128">
        <v>110</v>
      </c>
      <c r="CW118" s="126" t="s">
        <v>153</v>
      </c>
      <c r="CX118" s="126">
        <v>5.2</v>
      </c>
      <c r="CY118" s="128">
        <v>2.5</v>
      </c>
      <c r="CZ118" s="126" t="s">
        <v>153</v>
      </c>
      <c r="DA118" s="126" t="s">
        <v>153</v>
      </c>
      <c r="DB118" s="126">
        <v>0.35</v>
      </c>
      <c r="DC118" s="126" t="s">
        <v>127</v>
      </c>
      <c r="DD118" s="126"/>
      <c r="DE118" s="126">
        <v>2</v>
      </c>
      <c r="DF118" s="126" t="s">
        <v>127</v>
      </c>
      <c r="DG118" s="126" t="s">
        <v>153</v>
      </c>
      <c r="DH118" s="126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</row>
    <row r="119" spans="1:136" s="90" customFormat="1" x14ac:dyDescent="0.2">
      <c r="A119" s="3">
        <v>32</v>
      </c>
      <c r="B119" s="19">
        <v>42158</v>
      </c>
      <c r="C119" s="3">
        <v>17113617</v>
      </c>
      <c r="D119" s="17" t="s">
        <v>204</v>
      </c>
      <c r="E119" s="15">
        <v>242087</v>
      </c>
      <c r="F119" s="15">
        <v>75640</v>
      </c>
      <c r="G119" s="3" t="s">
        <v>127</v>
      </c>
      <c r="H119" s="86">
        <v>40.299999999999997</v>
      </c>
      <c r="I119" s="15">
        <v>196.328</v>
      </c>
      <c r="J119" s="15" t="s">
        <v>127</v>
      </c>
      <c r="K119" s="15" t="s">
        <v>127</v>
      </c>
      <c r="L119" s="15" t="s">
        <v>127</v>
      </c>
      <c r="M119" s="15">
        <v>91.111800000000002</v>
      </c>
      <c r="N119" s="15" t="s">
        <v>127</v>
      </c>
      <c r="O119" s="15" t="s">
        <v>127</v>
      </c>
      <c r="P119" s="15">
        <v>22.748699999999999</v>
      </c>
      <c r="Q119" s="15" t="s">
        <v>127</v>
      </c>
      <c r="R119" s="15" t="s">
        <v>127</v>
      </c>
      <c r="S119" s="15">
        <v>598.87599999999998</v>
      </c>
      <c r="T119" s="15">
        <v>6.5867899999999997</v>
      </c>
      <c r="U119" s="15"/>
      <c r="V119" s="15"/>
      <c r="W119" s="15">
        <v>177.52199999999999</v>
      </c>
      <c r="X119" s="15">
        <v>3.67686</v>
      </c>
      <c r="Y119" s="15">
        <v>27.837199999999999</v>
      </c>
      <c r="Z119" s="15">
        <v>144.91</v>
      </c>
      <c r="AA119" s="15">
        <v>306.75459999999998</v>
      </c>
      <c r="AB119" s="15">
        <v>0.93030000000000002</v>
      </c>
      <c r="AC119" s="15">
        <v>35.816099999999999</v>
      </c>
      <c r="AD119" s="15">
        <v>245</v>
      </c>
      <c r="AE119" s="15">
        <v>121.73480000000001</v>
      </c>
      <c r="AF119" s="15"/>
      <c r="AG119" s="15"/>
      <c r="AH119" s="15"/>
      <c r="AI119" s="15"/>
      <c r="AJ119" s="15"/>
      <c r="AK119" s="3" t="s">
        <v>127</v>
      </c>
      <c r="AL119" s="3" t="s">
        <v>127</v>
      </c>
      <c r="AM119" s="3" t="s">
        <v>127</v>
      </c>
      <c r="AN119" s="3" t="s">
        <v>127</v>
      </c>
      <c r="AO119" s="3" t="s">
        <v>127</v>
      </c>
      <c r="AP119" s="3" t="s">
        <v>127</v>
      </c>
      <c r="AQ119" s="3" t="s">
        <v>127</v>
      </c>
      <c r="AR119" s="3" t="s">
        <v>127</v>
      </c>
      <c r="AS119" s="3" t="s">
        <v>154</v>
      </c>
      <c r="AT119" s="3" t="s">
        <v>127</v>
      </c>
      <c r="AU119" s="3" t="s">
        <v>127</v>
      </c>
      <c r="AV119" s="3" t="s">
        <v>127</v>
      </c>
      <c r="AW119" s="3" t="s">
        <v>127</v>
      </c>
      <c r="AX119" s="3" t="s">
        <v>127</v>
      </c>
      <c r="AY119" s="3" t="s">
        <v>127</v>
      </c>
      <c r="AZ119" s="3" t="s">
        <v>127</v>
      </c>
      <c r="BA119" s="3" t="s">
        <v>127</v>
      </c>
      <c r="BB119" s="3" t="s">
        <v>127</v>
      </c>
      <c r="BC119" s="3" t="s">
        <v>127</v>
      </c>
      <c r="BD119" s="3" t="s">
        <v>154</v>
      </c>
      <c r="BE119" s="3" t="s">
        <v>154</v>
      </c>
      <c r="BF119" s="3" t="s">
        <v>127</v>
      </c>
      <c r="BG119" s="3" t="s">
        <v>127</v>
      </c>
      <c r="BH119" s="3" t="s">
        <v>127</v>
      </c>
      <c r="BI119" s="3" t="s">
        <v>127</v>
      </c>
      <c r="BJ119" s="3" t="s">
        <v>127</v>
      </c>
      <c r="BK119" s="3" t="s">
        <v>127</v>
      </c>
      <c r="BL119" s="3" t="s">
        <v>127</v>
      </c>
      <c r="BM119" s="3" t="s">
        <v>127</v>
      </c>
      <c r="BN119" s="3" t="s">
        <v>127</v>
      </c>
      <c r="BO119" s="3" t="s">
        <v>127</v>
      </c>
      <c r="BP119" s="3" t="s">
        <v>127</v>
      </c>
      <c r="BQ119" s="3" t="s">
        <v>127</v>
      </c>
      <c r="BR119" s="3" t="s">
        <v>127</v>
      </c>
      <c r="BS119" s="3" t="s">
        <v>127</v>
      </c>
      <c r="BT119" s="3" t="s">
        <v>127</v>
      </c>
      <c r="BU119" s="3" t="s">
        <v>127</v>
      </c>
      <c r="BV119" s="3" t="s">
        <v>127</v>
      </c>
      <c r="BW119" s="3" t="s">
        <v>127</v>
      </c>
      <c r="BX119" s="3" t="s">
        <v>127</v>
      </c>
      <c r="BY119" s="3" t="s">
        <v>127</v>
      </c>
      <c r="BZ119" s="3" t="s">
        <v>127</v>
      </c>
      <c r="CA119" s="3" t="s">
        <v>127</v>
      </c>
      <c r="CB119" s="3" t="s">
        <v>127</v>
      </c>
      <c r="CC119" s="3" t="s">
        <v>127</v>
      </c>
      <c r="CD119" s="3">
        <v>33.9</v>
      </c>
      <c r="CE119" s="3" t="s">
        <v>127</v>
      </c>
      <c r="CF119" s="3" t="s">
        <v>127</v>
      </c>
      <c r="CG119" s="3" t="s">
        <v>127</v>
      </c>
      <c r="CH119" s="3" t="s">
        <v>127</v>
      </c>
      <c r="CI119" s="3" t="s">
        <v>154</v>
      </c>
      <c r="CJ119" s="3" t="s">
        <v>154</v>
      </c>
      <c r="CK119" s="3" t="s">
        <v>127</v>
      </c>
      <c r="CL119" s="3" t="s">
        <v>127</v>
      </c>
      <c r="CM119" s="3" t="s">
        <v>127</v>
      </c>
      <c r="CN119" s="3" t="s">
        <v>127</v>
      </c>
      <c r="CO119" s="3" t="s">
        <v>127</v>
      </c>
      <c r="CP119" s="3" t="s">
        <v>127</v>
      </c>
      <c r="CQ119" s="3" t="s">
        <v>127</v>
      </c>
      <c r="CR119" s="3" t="s">
        <v>127</v>
      </c>
      <c r="CS119" s="3" t="s">
        <v>168</v>
      </c>
      <c r="CT119" s="3"/>
      <c r="CU119" s="129">
        <v>10.336</v>
      </c>
      <c r="CV119" s="129">
        <v>111</v>
      </c>
      <c r="CW119" s="126" t="s">
        <v>127</v>
      </c>
      <c r="CX119" s="129">
        <v>1.244</v>
      </c>
      <c r="CY119" s="129">
        <v>1.41</v>
      </c>
      <c r="CZ119" s="126" t="s">
        <v>127</v>
      </c>
      <c r="DA119" s="126" t="s">
        <v>127</v>
      </c>
      <c r="DB119" s="126" t="s">
        <v>127</v>
      </c>
      <c r="DC119" s="126" t="s">
        <v>127</v>
      </c>
      <c r="DD119" s="126"/>
      <c r="DE119" s="129" t="s">
        <v>295</v>
      </c>
      <c r="DF119" s="129" t="s">
        <v>295</v>
      </c>
      <c r="DG119" s="129" t="s">
        <v>295</v>
      </c>
      <c r="DH119" s="126" t="s">
        <v>127</v>
      </c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</row>
    <row r="120" spans="1:136" s="90" customFormat="1" ht="15" customHeight="1" x14ac:dyDescent="0.2">
      <c r="A120" s="3">
        <v>32</v>
      </c>
      <c r="B120" s="19">
        <v>42870</v>
      </c>
      <c r="C120" s="3">
        <v>17113617</v>
      </c>
      <c r="D120" s="17" t="s">
        <v>204</v>
      </c>
      <c r="E120" s="15">
        <v>63080</v>
      </c>
      <c r="F120" s="15">
        <v>22920</v>
      </c>
      <c r="G120" s="3" t="s">
        <v>127</v>
      </c>
      <c r="H120" s="86">
        <v>30.886299999999999</v>
      </c>
      <c r="I120" s="15">
        <v>124.63800000000001</v>
      </c>
      <c r="J120" s="15" t="s">
        <v>127</v>
      </c>
      <c r="K120" s="15" t="s">
        <v>127</v>
      </c>
      <c r="L120" s="15" t="s">
        <v>127</v>
      </c>
      <c r="M120" s="15">
        <v>105.539</v>
      </c>
      <c r="N120" s="15" t="s">
        <v>136</v>
      </c>
      <c r="O120" s="15" t="s">
        <v>127</v>
      </c>
      <c r="P120" s="15">
        <v>4.6111800000000001</v>
      </c>
      <c r="Q120" s="15" t="s">
        <v>127</v>
      </c>
      <c r="R120" s="15" t="s">
        <v>127</v>
      </c>
      <c r="S120" s="15" t="s">
        <v>127</v>
      </c>
      <c r="T120" s="15">
        <v>6.9115099999999998</v>
      </c>
      <c r="U120" s="15">
        <v>505.221</v>
      </c>
      <c r="V120" s="15"/>
      <c r="W120" s="15">
        <v>101.11499999999999</v>
      </c>
      <c r="X120" s="15">
        <v>2.2794699999999999</v>
      </c>
      <c r="Y120" s="15">
        <v>24.071200000000001</v>
      </c>
      <c r="Z120" s="15">
        <v>127.735</v>
      </c>
      <c r="AA120" s="15">
        <v>180.4547</v>
      </c>
      <c r="AB120" s="15"/>
      <c r="AC120" s="15">
        <v>38.2301</v>
      </c>
      <c r="AD120" s="15">
        <v>281</v>
      </c>
      <c r="AE120" s="15">
        <v>69.954700000000003</v>
      </c>
      <c r="AF120" s="15"/>
      <c r="AG120" s="15"/>
      <c r="AH120" s="15"/>
      <c r="AI120" s="15"/>
      <c r="AJ120" s="15"/>
      <c r="AK120" s="3" t="s">
        <v>127</v>
      </c>
      <c r="AL120" s="3" t="s">
        <v>127</v>
      </c>
      <c r="AM120" s="3" t="s">
        <v>127</v>
      </c>
      <c r="AN120" s="3" t="s">
        <v>127</v>
      </c>
      <c r="AO120" s="3" t="s">
        <v>127</v>
      </c>
      <c r="AP120" s="3" t="s">
        <v>127</v>
      </c>
      <c r="AQ120" s="3" t="s">
        <v>127</v>
      </c>
      <c r="AR120" s="3" t="s">
        <v>127</v>
      </c>
      <c r="AS120" s="3">
        <v>4.7</v>
      </c>
      <c r="AT120" s="3" t="s">
        <v>127</v>
      </c>
      <c r="AU120" s="3" t="s">
        <v>127</v>
      </c>
      <c r="AV120" s="3" t="s">
        <v>127</v>
      </c>
      <c r="AW120" s="3" t="s">
        <v>127</v>
      </c>
      <c r="AX120" s="3" t="s">
        <v>127</v>
      </c>
      <c r="AY120" s="3" t="s">
        <v>127</v>
      </c>
      <c r="AZ120" s="3" t="s">
        <v>127</v>
      </c>
      <c r="BA120" s="3" t="s">
        <v>127</v>
      </c>
      <c r="BB120" s="3" t="s">
        <v>127</v>
      </c>
      <c r="BC120" s="3" t="s">
        <v>127</v>
      </c>
      <c r="BD120" s="3" t="s">
        <v>127</v>
      </c>
      <c r="BE120" s="3">
        <v>1.08</v>
      </c>
      <c r="BF120" s="3" t="s">
        <v>127</v>
      </c>
      <c r="BG120" s="3" t="s">
        <v>127</v>
      </c>
      <c r="BH120" s="3" t="s">
        <v>127</v>
      </c>
      <c r="BI120" s="3" t="s">
        <v>127</v>
      </c>
      <c r="BJ120" s="3" t="s">
        <v>127</v>
      </c>
      <c r="BK120" s="3" t="s">
        <v>127</v>
      </c>
      <c r="BL120" s="3" t="s">
        <v>127</v>
      </c>
      <c r="BM120" s="3" t="s">
        <v>127</v>
      </c>
      <c r="BN120" s="3" t="s">
        <v>127</v>
      </c>
      <c r="BO120" s="3" t="s">
        <v>127</v>
      </c>
      <c r="BP120" s="3" t="s">
        <v>127</v>
      </c>
      <c r="BQ120" s="3" t="s">
        <v>127</v>
      </c>
      <c r="BR120" s="3" t="s">
        <v>127</v>
      </c>
      <c r="BS120" s="3" t="s">
        <v>127</v>
      </c>
      <c r="BT120" s="3" t="s">
        <v>127</v>
      </c>
      <c r="BU120" s="3" t="s">
        <v>127</v>
      </c>
      <c r="BV120" s="3" t="s">
        <v>127</v>
      </c>
      <c r="BW120" s="3" t="s">
        <v>127</v>
      </c>
      <c r="BX120" s="3" t="s">
        <v>127</v>
      </c>
      <c r="BY120" s="3" t="s">
        <v>127</v>
      </c>
      <c r="BZ120" s="3" t="s">
        <v>127</v>
      </c>
      <c r="CA120" s="3" t="s">
        <v>127</v>
      </c>
      <c r="CB120" s="3" t="s">
        <v>127</v>
      </c>
      <c r="CC120" s="3" t="s">
        <v>127</v>
      </c>
      <c r="CD120" s="3">
        <v>39</v>
      </c>
      <c r="CE120" s="3" t="s">
        <v>127</v>
      </c>
      <c r="CF120" s="3" t="s">
        <v>127</v>
      </c>
      <c r="CG120" s="3" t="s">
        <v>127</v>
      </c>
      <c r="CH120" s="3" t="s">
        <v>127</v>
      </c>
      <c r="CI120" s="3" t="s">
        <v>127</v>
      </c>
      <c r="CJ120" s="3" t="s">
        <v>127</v>
      </c>
      <c r="CK120" s="3" t="s">
        <v>127</v>
      </c>
      <c r="CL120" s="3" t="s">
        <v>127</v>
      </c>
      <c r="CM120" s="3" t="s">
        <v>127</v>
      </c>
      <c r="CN120" s="3" t="s">
        <v>127</v>
      </c>
      <c r="CO120" s="3" t="s">
        <v>127</v>
      </c>
      <c r="CP120" s="3" t="s">
        <v>127</v>
      </c>
      <c r="CQ120" s="3" t="s">
        <v>127</v>
      </c>
      <c r="CR120" s="3" t="s">
        <v>127</v>
      </c>
      <c r="CS120" s="3" t="s">
        <v>127</v>
      </c>
      <c r="CT120" s="3"/>
      <c r="CU120" s="129" t="s">
        <v>133</v>
      </c>
      <c r="CV120" s="129">
        <v>26</v>
      </c>
      <c r="CW120" s="126" t="s">
        <v>127</v>
      </c>
      <c r="CX120" s="126">
        <v>0.53</v>
      </c>
      <c r="CY120" s="126" t="s">
        <v>156</v>
      </c>
      <c r="CZ120" s="126" t="s">
        <v>127</v>
      </c>
      <c r="DA120" s="126" t="s">
        <v>127</v>
      </c>
      <c r="DB120" s="126" t="s">
        <v>127</v>
      </c>
      <c r="DC120" s="126" t="s">
        <v>127</v>
      </c>
      <c r="DD120" s="126" t="s">
        <v>127</v>
      </c>
      <c r="DE120" s="126"/>
      <c r="DF120" s="126"/>
      <c r="DG120" s="126"/>
      <c r="DH120" s="126"/>
      <c r="DI120" s="3" t="s">
        <v>171</v>
      </c>
      <c r="DJ120" s="3" t="s">
        <v>127</v>
      </c>
      <c r="DK120" s="3" t="s">
        <v>127</v>
      </c>
      <c r="DL120" s="3">
        <v>734</v>
      </c>
      <c r="DM120" s="3" t="s">
        <v>127</v>
      </c>
      <c r="DN120" s="3" t="s">
        <v>127</v>
      </c>
      <c r="DO120" s="3" t="s">
        <v>127</v>
      </c>
      <c r="DP120" s="3" t="s">
        <v>127</v>
      </c>
      <c r="DQ120" s="3" t="s">
        <v>127</v>
      </c>
      <c r="DR120" s="3" t="s">
        <v>127</v>
      </c>
      <c r="DS120" s="3" t="s">
        <v>127</v>
      </c>
      <c r="DT120" s="3" t="s">
        <v>127</v>
      </c>
      <c r="DU120" s="3" t="s">
        <v>127</v>
      </c>
      <c r="DV120" s="3" t="s">
        <v>127</v>
      </c>
      <c r="DW120" s="3" t="s">
        <v>127</v>
      </c>
      <c r="DX120" s="3" t="s">
        <v>127</v>
      </c>
      <c r="DY120" s="3" t="s">
        <v>127</v>
      </c>
      <c r="DZ120" s="3" t="s">
        <v>127</v>
      </c>
      <c r="EA120" s="3" t="s">
        <v>127</v>
      </c>
      <c r="EB120" s="3" t="s">
        <v>127</v>
      </c>
      <c r="EC120" s="3" t="s">
        <v>127</v>
      </c>
      <c r="ED120" s="3" t="s">
        <v>127</v>
      </c>
      <c r="EE120" s="3" t="s">
        <v>127</v>
      </c>
    </row>
    <row r="121" spans="1:136" s="90" customFormat="1" x14ac:dyDescent="0.2">
      <c r="A121" s="3">
        <v>32</v>
      </c>
      <c r="B121" s="19">
        <v>43117</v>
      </c>
      <c r="C121" s="3">
        <v>17113617</v>
      </c>
      <c r="D121" s="17" t="s">
        <v>204</v>
      </c>
      <c r="E121" s="15">
        <v>116000</v>
      </c>
      <c r="F121" s="15"/>
      <c r="G121" s="3" t="s">
        <v>127</v>
      </c>
      <c r="H121" s="2">
        <v>41.6265</v>
      </c>
      <c r="I121" s="2">
        <v>141.29400000000001</v>
      </c>
      <c r="J121" s="3" t="s">
        <v>127</v>
      </c>
      <c r="K121" s="3" t="s">
        <v>127</v>
      </c>
      <c r="L121" s="3" t="s">
        <v>127</v>
      </c>
      <c r="M121" s="2">
        <v>123.459</v>
      </c>
      <c r="N121" s="3" t="s">
        <v>127</v>
      </c>
      <c r="O121" s="3" t="s">
        <v>127</v>
      </c>
      <c r="P121" s="2">
        <v>15.331799999999999</v>
      </c>
      <c r="Q121" s="3" t="s">
        <v>127</v>
      </c>
      <c r="R121" s="3" t="s">
        <v>127</v>
      </c>
      <c r="S121" s="3" t="s">
        <v>127</v>
      </c>
      <c r="T121" s="2">
        <v>7.5812299999999997</v>
      </c>
      <c r="U121" s="2">
        <v>487.02199999999999</v>
      </c>
      <c r="V121" s="2"/>
      <c r="W121" s="2">
        <v>106.80200000000001</v>
      </c>
      <c r="X121" s="2">
        <v>2.6254499999999998</v>
      </c>
      <c r="Y121" s="2">
        <v>22.934999999999999</v>
      </c>
      <c r="Z121" s="2">
        <v>119.947</v>
      </c>
      <c r="AA121" s="2">
        <v>207.82730000000001</v>
      </c>
      <c r="AB121" s="3"/>
      <c r="AC121" s="2">
        <v>29.452200000000001</v>
      </c>
      <c r="AD121" s="2">
        <v>230</v>
      </c>
      <c r="AE121" s="2">
        <v>73.328699999999998</v>
      </c>
      <c r="AF121" s="3"/>
      <c r="AG121" s="3"/>
      <c r="AH121" s="3"/>
      <c r="AI121" s="4">
        <v>351.1</v>
      </c>
      <c r="AJ121" s="4"/>
      <c r="AK121" s="3" t="s">
        <v>154</v>
      </c>
      <c r="AL121" s="3"/>
      <c r="AM121" s="3"/>
      <c r="AN121" s="3"/>
      <c r="AO121" s="3"/>
      <c r="AP121" s="3"/>
      <c r="AQ121" s="3" t="s">
        <v>127</v>
      </c>
      <c r="AR121" s="3"/>
      <c r="AS121" s="3" t="s">
        <v>154</v>
      </c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 t="s">
        <v>127</v>
      </c>
      <c r="BE121" s="3" t="s">
        <v>127</v>
      </c>
      <c r="BF121" s="3"/>
      <c r="BG121" s="3"/>
      <c r="BH121" s="3"/>
      <c r="BI121" s="3"/>
      <c r="BJ121" s="3"/>
      <c r="BK121" s="3"/>
      <c r="BL121" s="3" t="s">
        <v>150</v>
      </c>
      <c r="BM121" s="3"/>
      <c r="BN121" s="3"/>
      <c r="BO121" s="3" t="s">
        <v>154</v>
      </c>
      <c r="BP121" s="3"/>
      <c r="BQ121" s="3"/>
      <c r="BR121" s="3" t="s">
        <v>154</v>
      </c>
      <c r="BS121" s="3" t="s">
        <v>154</v>
      </c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>
        <v>22.454000000000001</v>
      </c>
      <c r="CE121" s="3"/>
      <c r="CF121" s="3" t="s">
        <v>127</v>
      </c>
      <c r="CG121" s="3"/>
      <c r="CH121" s="3"/>
      <c r="CI121" s="3" t="s">
        <v>154</v>
      </c>
      <c r="CJ121" s="3" t="s">
        <v>154</v>
      </c>
      <c r="CK121" s="3"/>
      <c r="CL121" s="3"/>
      <c r="CM121" s="3" t="s">
        <v>154</v>
      </c>
      <c r="CN121" s="3"/>
      <c r="CO121" s="3"/>
      <c r="CP121" s="3" t="s">
        <v>154</v>
      </c>
      <c r="CQ121" s="3"/>
      <c r="CR121" s="3" t="s">
        <v>127</v>
      </c>
      <c r="CS121" s="3" t="s">
        <v>181</v>
      </c>
      <c r="CT121" s="3"/>
      <c r="CU121" s="112">
        <v>3.6</v>
      </c>
      <c r="CV121" s="112">
        <v>137.30000000000001</v>
      </c>
      <c r="CW121" s="126" t="s">
        <v>127</v>
      </c>
      <c r="CX121" s="126" t="s">
        <v>127</v>
      </c>
      <c r="CY121" s="126" t="s">
        <v>127</v>
      </c>
      <c r="CZ121" s="126" t="s">
        <v>127</v>
      </c>
      <c r="DA121" s="126" t="s">
        <v>127</v>
      </c>
      <c r="DB121" s="126" t="s">
        <v>127</v>
      </c>
      <c r="DC121" s="126" t="s">
        <v>127</v>
      </c>
      <c r="DD121" s="126" t="s">
        <v>127</v>
      </c>
      <c r="DE121" s="126"/>
      <c r="DF121" s="126"/>
      <c r="DG121" s="126"/>
      <c r="DH121" s="126"/>
      <c r="DI121" s="3"/>
      <c r="DJ121" s="3" t="s">
        <v>127</v>
      </c>
      <c r="DK121" s="3" t="s">
        <v>127</v>
      </c>
      <c r="DL121" s="3">
        <v>732.9</v>
      </c>
      <c r="DM121" s="3" t="s">
        <v>127</v>
      </c>
      <c r="DN121" s="3" t="s">
        <v>127</v>
      </c>
      <c r="DO121" s="3" t="s">
        <v>127</v>
      </c>
      <c r="DP121" s="3" t="s">
        <v>127</v>
      </c>
      <c r="DQ121" s="3" t="s">
        <v>127</v>
      </c>
      <c r="DR121" s="3" t="s">
        <v>127</v>
      </c>
      <c r="DS121" s="3" t="s">
        <v>127</v>
      </c>
      <c r="DT121" s="3" t="s">
        <v>127</v>
      </c>
      <c r="DU121" s="3" t="s">
        <v>127</v>
      </c>
      <c r="DV121" s="3" t="s">
        <v>127</v>
      </c>
      <c r="DW121" s="3" t="s">
        <v>127</v>
      </c>
      <c r="DX121" s="3" t="s">
        <v>127</v>
      </c>
      <c r="DY121" s="3" t="s">
        <v>127</v>
      </c>
      <c r="DZ121" s="3" t="s">
        <v>127</v>
      </c>
      <c r="EA121" s="3" t="s">
        <v>127</v>
      </c>
      <c r="EB121" s="3" t="s">
        <v>127</v>
      </c>
      <c r="EC121" s="3" t="s">
        <v>127</v>
      </c>
      <c r="ED121" s="3" t="s">
        <v>127</v>
      </c>
      <c r="EE121" s="3" t="s">
        <v>127</v>
      </c>
    </row>
    <row r="122" spans="1:136" s="90" customFormat="1" ht="15" customHeight="1" x14ac:dyDescent="0.2">
      <c r="A122" s="3">
        <v>32</v>
      </c>
      <c r="B122" s="19">
        <v>43508</v>
      </c>
      <c r="C122" s="3">
        <v>17113617</v>
      </c>
      <c r="D122" s="17" t="s">
        <v>204</v>
      </c>
      <c r="E122" s="3">
        <v>127870</v>
      </c>
      <c r="F122" s="3">
        <v>31840</v>
      </c>
      <c r="G122" s="3" t="s">
        <v>127</v>
      </c>
      <c r="H122" s="2">
        <v>41.870199999999997</v>
      </c>
      <c r="I122" s="2">
        <v>140.672</v>
      </c>
      <c r="J122" s="3" t="s">
        <v>127</v>
      </c>
      <c r="K122" s="3" t="s">
        <v>127</v>
      </c>
      <c r="L122" s="3" t="s">
        <v>127</v>
      </c>
      <c r="M122" s="2">
        <v>139.767</v>
      </c>
      <c r="N122" s="3" t="s">
        <v>127</v>
      </c>
      <c r="O122" s="3" t="s">
        <v>127</v>
      </c>
      <c r="P122" s="2">
        <v>10.147</v>
      </c>
      <c r="Q122" s="3" t="s">
        <v>127</v>
      </c>
      <c r="R122" s="3" t="s">
        <v>127</v>
      </c>
      <c r="S122" s="3" t="s">
        <v>127</v>
      </c>
      <c r="T122" s="2">
        <v>10.9808</v>
      </c>
      <c r="U122" s="3"/>
      <c r="V122" s="3"/>
      <c r="W122" s="2">
        <v>115.524</v>
      </c>
      <c r="X122" s="2">
        <v>3.2762799999999999</v>
      </c>
      <c r="Y122" s="2">
        <v>23.2715</v>
      </c>
      <c r="Z122" s="2">
        <v>117.81100000000001</v>
      </c>
      <c r="AA122" s="2">
        <v>210.79079999999999</v>
      </c>
      <c r="AB122" s="2" t="s">
        <v>148</v>
      </c>
      <c r="AC122" s="2">
        <v>26.636800000000001</v>
      </c>
      <c r="AD122" s="2">
        <v>324</v>
      </c>
      <c r="AE122" s="2">
        <v>59.570700000000002</v>
      </c>
      <c r="AF122" s="2"/>
      <c r="AG122" s="2"/>
      <c r="AH122" s="2"/>
      <c r="AI122" s="88">
        <v>0.31730000000000003</v>
      </c>
      <c r="AJ122" s="88">
        <v>14.62</v>
      </c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112">
        <v>7.3</v>
      </c>
      <c r="CV122" s="112">
        <v>123.1</v>
      </c>
      <c r="CW122" s="126" t="s">
        <v>127</v>
      </c>
      <c r="CX122" s="120">
        <v>1.17</v>
      </c>
      <c r="CY122" s="120">
        <v>1.04</v>
      </c>
      <c r="CZ122" s="126" t="s">
        <v>127</v>
      </c>
      <c r="DA122" s="126" t="s">
        <v>127</v>
      </c>
      <c r="DB122" s="126" t="s">
        <v>127</v>
      </c>
      <c r="DC122" s="126" t="s">
        <v>127</v>
      </c>
      <c r="DD122" s="126" t="s">
        <v>127</v>
      </c>
      <c r="DE122" s="126"/>
      <c r="DF122" s="126"/>
      <c r="DG122" s="126"/>
      <c r="DH122" s="126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</row>
    <row r="123" spans="1:136" s="90" customFormat="1" x14ac:dyDescent="0.2">
      <c r="A123" s="3">
        <v>33</v>
      </c>
      <c r="B123" s="19">
        <v>42158</v>
      </c>
      <c r="C123" s="3">
        <v>17113618</v>
      </c>
      <c r="D123" s="17" t="s">
        <v>205</v>
      </c>
      <c r="E123" s="15">
        <v>26626</v>
      </c>
      <c r="F123" s="15">
        <v>13524</v>
      </c>
      <c r="G123" s="3" t="s">
        <v>127</v>
      </c>
      <c r="H123" s="86">
        <v>35.8127</v>
      </c>
      <c r="I123" s="15">
        <v>96.437899999999999</v>
      </c>
      <c r="J123" s="15" t="s">
        <v>127</v>
      </c>
      <c r="K123" s="15" t="s">
        <v>127</v>
      </c>
      <c r="L123" s="15" t="s">
        <v>127</v>
      </c>
      <c r="M123" s="15">
        <v>18.14</v>
      </c>
      <c r="N123" s="15" t="s">
        <v>127</v>
      </c>
      <c r="O123" s="15" t="s">
        <v>127</v>
      </c>
      <c r="P123" s="15">
        <v>7.0383699999999996</v>
      </c>
      <c r="Q123" s="15" t="s">
        <v>127</v>
      </c>
      <c r="R123" s="15" t="s">
        <v>127</v>
      </c>
      <c r="S123" s="15">
        <v>347.26100000000002</v>
      </c>
      <c r="T123" s="15">
        <v>4.3677999999999999</v>
      </c>
      <c r="U123" s="15"/>
      <c r="V123" s="15"/>
      <c r="W123" s="15">
        <v>68.458799999999997</v>
      </c>
      <c r="X123" s="15">
        <v>1.43832</v>
      </c>
      <c r="Y123" s="15">
        <v>17.261399999999998</v>
      </c>
      <c r="Z123" s="15">
        <v>111.185</v>
      </c>
      <c r="AA123" s="15">
        <v>124.408</v>
      </c>
      <c r="AB123" s="15">
        <v>0.60619999999999996</v>
      </c>
      <c r="AC123" s="15">
        <v>39.977499999999999</v>
      </c>
      <c r="AD123" s="15">
        <v>262.7</v>
      </c>
      <c r="AE123" s="15">
        <v>82.3767</v>
      </c>
      <c r="AF123" s="15"/>
      <c r="AG123" s="15"/>
      <c r="AH123" s="15"/>
      <c r="AI123" s="15"/>
      <c r="AJ123" s="15"/>
      <c r="AK123" s="3" t="s">
        <v>127</v>
      </c>
      <c r="AL123" s="3" t="s">
        <v>127</v>
      </c>
      <c r="AM123" s="3" t="s">
        <v>127</v>
      </c>
      <c r="AN123" s="3" t="s">
        <v>127</v>
      </c>
      <c r="AO123" s="3" t="s">
        <v>127</v>
      </c>
      <c r="AP123" s="3" t="s">
        <v>127</v>
      </c>
      <c r="AQ123" s="3" t="s">
        <v>127</v>
      </c>
      <c r="AR123" s="3" t="s">
        <v>127</v>
      </c>
      <c r="AS123" s="3" t="s">
        <v>154</v>
      </c>
      <c r="AT123" s="3" t="s">
        <v>127</v>
      </c>
      <c r="AU123" s="3" t="s">
        <v>127</v>
      </c>
      <c r="AV123" s="3" t="s">
        <v>127</v>
      </c>
      <c r="AW123" s="3" t="s">
        <v>127</v>
      </c>
      <c r="AX123" s="3" t="s">
        <v>127</v>
      </c>
      <c r="AY123" s="3" t="s">
        <v>127</v>
      </c>
      <c r="AZ123" s="3" t="s">
        <v>127</v>
      </c>
      <c r="BA123" s="3" t="s">
        <v>127</v>
      </c>
      <c r="BB123" s="3" t="s">
        <v>127</v>
      </c>
      <c r="BC123" s="3" t="s">
        <v>127</v>
      </c>
      <c r="BD123" s="3" t="s">
        <v>127</v>
      </c>
      <c r="BE123" s="3">
        <v>5.42</v>
      </c>
      <c r="BF123" s="3" t="s">
        <v>127</v>
      </c>
      <c r="BG123" s="3" t="s">
        <v>127</v>
      </c>
      <c r="BH123" s="3" t="s">
        <v>127</v>
      </c>
      <c r="BI123" s="3" t="s">
        <v>127</v>
      </c>
      <c r="BJ123" s="3" t="s">
        <v>127</v>
      </c>
      <c r="BK123" s="3" t="s">
        <v>127</v>
      </c>
      <c r="BL123" s="3" t="s">
        <v>127</v>
      </c>
      <c r="BM123" s="3" t="s">
        <v>127</v>
      </c>
      <c r="BN123" s="3" t="s">
        <v>127</v>
      </c>
      <c r="BO123" s="3" t="s">
        <v>127</v>
      </c>
      <c r="BP123" s="3" t="s">
        <v>127</v>
      </c>
      <c r="BQ123" s="3" t="s">
        <v>127</v>
      </c>
      <c r="BR123" s="3" t="s">
        <v>127</v>
      </c>
      <c r="BS123" s="3" t="s">
        <v>127</v>
      </c>
      <c r="BT123" s="3" t="s">
        <v>127</v>
      </c>
      <c r="BU123" s="3" t="s">
        <v>127</v>
      </c>
      <c r="BV123" s="3" t="s">
        <v>127</v>
      </c>
      <c r="BW123" s="3" t="s">
        <v>127</v>
      </c>
      <c r="BX123" s="3" t="s">
        <v>127</v>
      </c>
      <c r="BY123" s="3" t="s">
        <v>127</v>
      </c>
      <c r="BZ123" s="3" t="s">
        <v>127</v>
      </c>
      <c r="CA123" s="3" t="s">
        <v>127</v>
      </c>
      <c r="CB123" s="3" t="s">
        <v>127</v>
      </c>
      <c r="CC123" s="3" t="s">
        <v>127</v>
      </c>
      <c r="CD123" s="3">
        <v>79.900000000000006</v>
      </c>
      <c r="CE123" s="3" t="s">
        <v>127</v>
      </c>
      <c r="CF123" s="3" t="s">
        <v>127</v>
      </c>
      <c r="CG123" s="3" t="s">
        <v>127</v>
      </c>
      <c r="CH123" s="3" t="s">
        <v>127</v>
      </c>
      <c r="CI123" s="3" t="s">
        <v>154</v>
      </c>
      <c r="CJ123" s="3" t="s">
        <v>154</v>
      </c>
      <c r="CK123" s="3" t="s">
        <v>127</v>
      </c>
      <c r="CL123" s="3" t="s">
        <v>127</v>
      </c>
      <c r="CM123" s="3" t="s">
        <v>127</v>
      </c>
      <c r="CN123" s="3" t="s">
        <v>127</v>
      </c>
      <c r="CO123" s="3" t="s">
        <v>127</v>
      </c>
      <c r="CP123" s="3" t="s">
        <v>127</v>
      </c>
      <c r="CQ123" s="3" t="s">
        <v>127</v>
      </c>
      <c r="CR123" s="3" t="s">
        <v>127</v>
      </c>
      <c r="CS123" s="3" t="s">
        <v>168</v>
      </c>
      <c r="CT123" s="3"/>
      <c r="CU123" s="129" t="s">
        <v>133</v>
      </c>
      <c r="CV123" s="129">
        <v>10.93</v>
      </c>
      <c r="CW123" s="126" t="s">
        <v>127</v>
      </c>
      <c r="CX123" s="129" t="s">
        <v>156</v>
      </c>
      <c r="CY123" s="129" t="s">
        <v>156</v>
      </c>
      <c r="CZ123" s="126" t="s">
        <v>127</v>
      </c>
      <c r="DA123" s="126" t="s">
        <v>127</v>
      </c>
      <c r="DB123" s="126" t="s">
        <v>127</v>
      </c>
      <c r="DC123" s="126" t="s">
        <v>127</v>
      </c>
      <c r="DD123" s="126"/>
      <c r="DE123" s="129" t="s">
        <v>295</v>
      </c>
      <c r="DF123" s="129" t="s">
        <v>295</v>
      </c>
      <c r="DG123" s="129" t="s">
        <v>295</v>
      </c>
      <c r="DH123" s="126" t="s">
        <v>127</v>
      </c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</row>
    <row r="124" spans="1:136" s="90" customFormat="1" ht="15" customHeight="1" x14ac:dyDescent="0.2">
      <c r="A124" s="3">
        <v>33</v>
      </c>
      <c r="B124" s="19">
        <v>42880</v>
      </c>
      <c r="C124" s="3">
        <v>17113618</v>
      </c>
      <c r="D124" s="17" t="s">
        <v>205</v>
      </c>
      <c r="E124" s="15">
        <v>28640</v>
      </c>
      <c r="F124" s="15">
        <v>15200</v>
      </c>
      <c r="G124" s="3" t="s">
        <v>127</v>
      </c>
      <c r="H124" s="86">
        <v>31.915500000000002</v>
      </c>
      <c r="I124" s="15">
        <v>86.777000000000001</v>
      </c>
      <c r="J124" s="15" t="s">
        <v>127</v>
      </c>
      <c r="K124" s="15" t="s">
        <v>127</v>
      </c>
      <c r="L124" s="15" t="s">
        <v>127</v>
      </c>
      <c r="M124" s="15">
        <v>90.185000000000002</v>
      </c>
      <c r="N124" s="15" t="s">
        <v>127</v>
      </c>
      <c r="O124" s="15" t="s">
        <v>127</v>
      </c>
      <c r="P124" s="15" t="s">
        <v>136</v>
      </c>
      <c r="Q124" s="15" t="s">
        <v>127</v>
      </c>
      <c r="R124" s="15">
        <v>347.49</v>
      </c>
      <c r="S124" s="15"/>
      <c r="T124" s="15" t="s">
        <v>161</v>
      </c>
      <c r="U124" s="15">
        <v>428.75799999999998</v>
      </c>
      <c r="V124" s="15"/>
      <c r="W124" s="15">
        <v>66.277900000000002</v>
      </c>
      <c r="X124" s="15">
        <v>1.74959</v>
      </c>
      <c r="Y124" s="15">
        <v>19.613900000000001</v>
      </c>
      <c r="Z124" s="15">
        <v>113.18300000000001</v>
      </c>
      <c r="AA124" s="15">
        <v>158.52029999999999</v>
      </c>
      <c r="AB124" s="15" t="s">
        <v>148</v>
      </c>
      <c r="AC124" s="15">
        <v>33.549399999999999</v>
      </c>
      <c r="AD124" s="15">
        <v>244</v>
      </c>
      <c r="AE124" s="15">
        <v>59.328000000000003</v>
      </c>
      <c r="AF124" s="15"/>
      <c r="AG124" s="15"/>
      <c r="AH124" s="15"/>
      <c r="AI124" s="15"/>
      <c r="AJ124" s="15"/>
      <c r="AK124" s="3" t="s">
        <v>127</v>
      </c>
      <c r="AL124" s="3" t="s">
        <v>127</v>
      </c>
      <c r="AM124" s="3" t="s">
        <v>127</v>
      </c>
      <c r="AN124" s="3" t="s">
        <v>127</v>
      </c>
      <c r="AO124" s="3" t="s">
        <v>127</v>
      </c>
      <c r="AP124" s="3" t="s">
        <v>127</v>
      </c>
      <c r="AQ124" s="3" t="s">
        <v>127</v>
      </c>
      <c r="AR124" s="3" t="s">
        <v>127</v>
      </c>
      <c r="AS124" s="3">
        <v>4.3899999999999997</v>
      </c>
      <c r="AT124" s="3" t="s">
        <v>127</v>
      </c>
      <c r="AU124" s="3" t="s">
        <v>127</v>
      </c>
      <c r="AV124" s="3" t="s">
        <v>127</v>
      </c>
      <c r="AW124" s="3" t="s">
        <v>127</v>
      </c>
      <c r="AX124" s="3" t="s">
        <v>127</v>
      </c>
      <c r="AY124" s="3" t="s">
        <v>127</v>
      </c>
      <c r="AZ124" s="3" t="s">
        <v>127</v>
      </c>
      <c r="BA124" s="3" t="s">
        <v>127</v>
      </c>
      <c r="BB124" s="3" t="s">
        <v>127</v>
      </c>
      <c r="BC124" s="3" t="s">
        <v>127</v>
      </c>
      <c r="BD124" s="3" t="s">
        <v>127</v>
      </c>
      <c r="BE124" s="3">
        <v>9.4499999999999993</v>
      </c>
      <c r="BF124" s="3" t="s">
        <v>127</v>
      </c>
      <c r="BG124" s="3" t="s">
        <v>127</v>
      </c>
      <c r="BH124" s="3" t="s">
        <v>127</v>
      </c>
      <c r="BI124" s="3" t="s">
        <v>127</v>
      </c>
      <c r="BJ124" s="3" t="s">
        <v>127</v>
      </c>
      <c r="BK124" s="3" t="s">
        <v>127</v>
      </c>
      <c r="BL124" s="3" t="s">
        <v>127</v>
      </c>
      <c r="BM124" s="3" t="s">
        <v>127</v>
      </c>
      <c r="BN124" s="3" t="s">
        <v>127</v>
      </c>
      <c r="BO124" s="3" t="s">
        <v>127</v>
      </c>
      <c r="BP124" s="3" t="s">
        <v>127</v>
      </c>
      <c r="BQ124" s="3" t="s">
        <v>127</v>
      </c>
      <c r="BR124" s="3" t="s">
        <v>127</v>
      </c>
      <c r="BS124" s="3" t="s">
        <v>127</v>
      </c>
      <c r="BT124" s="3" t="s">
        <v>127</v>
      </c>
      <c r="BU124" s="3" t="s">
        <v>127</v>
      </c>
      <c r="BV124" s="3" t="s">
        <v>127</v>
      </c>
      <c r="BW124" s="3" t="s">
        <v>127</v>
      </c>
      <c r="BX124" s="3" t="s">
        <v>127</v>
      </c>
      <c r="BY124" s="3" t="s">
        <v>127</v>
      </c>
      <c r="BZ124" s="3" t="s">
        <v>127</v>
      </c>
      <c r="CA124" s="3" t="s">
        <v>127</v>
      </c>
      <c r="CB124" s="3" t="s">
        <v>127</v>
      </c>
      <c r="CC124" s="3" t="s">
        <v>127</v>
      </c>
      <c r="CD124" s="3">
        <v>72.099999999999994</v>
      </c>
      <c r="CE124" s="3" t="s">
        <v>127</v>
      </c>
      <c r="CF124" s="3" t="s">
        <v>127</v>
      </c>
      <c r="CG124" s="3" t="s">
        <v>127</v>
      </c>
      <c r="CH124" s="3" t="s">
        <v>127</v>
      </c>
      <c r="CI124" s="3" t="s">
        <v>127</v>
      </c>
      <c r="CJ124" s="3" t="s">
        <v>127</v>
      </c>
      <c r="CK124" s="3" t="s">
        <v>127</v>
      </c>
      <c r="CL124" s="3" t="s">
        <v>127</v>
      </c>
      <c r="CM124" s="3" t="s">
        <v>127</v>
      </c>
      <c r="CN124" s="3" t="s">
        <v>127</v>
      </c>
      <c r="CO124" s="3" t="s">
        <v>127</v>
      </c>
      <c r="CP124" s="3" t="s">
        <v>127</v>
      </c>
      <c r="CQ124" s="3" t="s">
        <v>127</v>
      </c>
      <c r="CR124" s="3" t="s">
        <v>127</v>
      </c>
      <c r="CS124" s="3" t="s">
        <v>127</v>
      </c>
      <c r="CT124" s="3"/>
      <c r="CU124" s="129">
        <v>23</v>
      </c>
      <c r="CV124" s="129">
        <v>28.3</v>
      </c>
      <c r="CW124" s="126" t="s">
        <v>127</v>
      </c>
      <c r="CX124" s="126">
        <v>1</v>
      </c>
      <c r="CY124" s="126" t="s">
        <v>156</v>
      </c>
      <c r="CZ124" s="126" t="s">
        <v>127</v>
      </c>
      <c r="DA124" s="126" t="s">
        <v>127</v>
      </c>
      <c r="DB124" s="126" t="s">
        <v>127</v>
      </c>
      <c r="DC124" s="126" t="s">
        <v>127</v>
      </c>
      <c r="DD124" s="126" t="s">
        <v>127</v>
      </c>
      <c r="DE124" s="126"/>
      <c r="DF124" s="126"/>
      <c r="DG124" s="126"/>
      <c r="DH124" s="126"/>
      <c r="DI124" s="3" t="s">
        <v>206</v>
      </c>
      <c r="DJ124" s="3" t="s">
        <v>127</v>
      </c>
      <c r="DK124" s="3" t="s">
        <v>127</v>
      </c>
      <c r="DL124" s="3">
        <v>616.6</v>
      </c>
      <c r="DM124" s="3" t="s">
        <v>127</v>
      </c>
      <c r="DN124" s="3" t="s">
        <v>127</v>
      </c>
      <c r="DO124" s="3" t="s">
        <v>127</v>
      </c>
      <c r="DP124" s="3" t="s">
        <v>127</v>
      </c>
      <c r="DQ124" s="3" t="s">
        <v>127</v>
      </c>
      <c r="DR124" s="3" t="s">
        <v>127</v>
      </c>
      <c r="DS124" s="3" t="s">
        <v>127</v>
      </c>
      <c r="DT124" s="3" t="s">
        <v>127</v>
      </c>
      <c r="DU124" s="3" t="s">
        <v>127</v>
      </c>
      <c r="DV124" s="3" t="s">
        <v>127</v>
      </c>
      <c r="DW124" s="3" t="s">
        <v>127</v>
      </c>
      <c r="DX124" s="3" t="s">
        <v>127</v>
      </c>
      <c r="DY124" s="3" t="s">
        <v>127</v>
      </c>
      <c r="DZ124" s="3" t="s">
        <v>127</v>
      </c>
      <c r="EA124" s="3" t="s">
        <v>127</v>
      </c>
      <c r="EB124" s="3" t="s">
        <v>127</v>
      </c>
      <c r="EC124" s="3" t="s">
        <v>127</v>
      </c>
      <c r="ED124" s="3" t="s">
        <v>127</v>
      </c>
      <c r="EE124" s="3" t="s">
        <v>127</v>
      </c>
    </row>
    <row r="125" spans="1:136" s="90" customFormat="1" ht="15" customHeight="1" x14ac:dyDescent="0.2">
      <c r="A125" s="3">
        <v>33</v>
      </c>
      <c r="B125" s="19">
        <v>43111</v>
      </c>
      <c r="C125" s="3">
        <v>17113618</v>
      </c>
      <c r="D125" s="17" t="s">
        <v>205</v>
      </c>
      <c r="E125" s="15">
        <v>33416</v>
      </c>
      <c r="F125" s="15"/>
      <c r="G125" s="3" t="s">
        <v>127</v>
      </c>
      <c r="H125" s="2">
        <v>35.598700000000001</v>
      </c>
      <c r="I125" s="2">
        <v>93.345500000000001</v>
      </c>
      <c r="J125" s="3" t="s">
        <v>127</v>
      </c>
      <c r="K125" s="3" t="s">
        <v>127</v>
      </c>
      <c r="L125" s="3" t="s">
        <v>127</v>
      </c>
      <c r="M125" s="2">
        <v>98.873699999999999</v>
      </c>
      <c r="N125" s="3" t="s">
        <v>127</v>
      </c>
      <c r="O125" s="3" t="s">
        <v>127</v>
      </c>
      <c r="P125" s="2" t="s">
        <v>136</v>
      </c>
      <c r="Q125" s="3" t="s">
        <v>127</v>
      </c>
      <c r="R125" s="3" t="s">
        <v>127</v>
      </c>
      <c r="S125" s="3" t="s">
        <v>127</v>
      </c>
      <c r="T125" s="2">
        <v>10.8177</v>
      </c>
      <c r="U125" s="2">
        <v>390.57900000000001</v>
      </c>
      <c r="V125" s="2"/>
      <c r="W125" s="2">
        <v>60.911099999999998</v>
      </c>
      <c r="X125" s="2">
        <v>1.87415</v>
      </c>
      <c r="Y125" s="2">
        <v>20.018000000000001</v>
      </c>
      <c r="Z125" s="2">
        <v>114.95699999999999</v>
      </c>
      <c r="AA125" s="2">
        <v>140.34209999999999</v>
      </c>
      <c r="AB125" s="3"/>
      <c r="AC125" s="2">
        <v>28.053999999999998</v>
      </c>
      <c r="AD125" s="2">
        <v>240</v>
      </c>
      <c r="AE125" s="2">
        <v>64.057400000000001</v>
      </c>
      <c r="AF125" s="3"/>
      <c r="AG125" s="3"/>
      <c r="AH125" s="3"/>
      <c r="AI125" s="4">
        <v>304.2</v>
      </c>
      <c r="AJ125" s="4"/>
      <c r="AK125" s="3" t="s">
        <v>154</v>
      </c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 t="s">
        <v>198</v>
      </c>
      <c r="BM125" s="3"/>
      <c r="BN125" s="3"/>
      <c r="BO125" s="3" t="s">
        <v>154</v>
      </c>
      <c r="BP125" s="3"/>
      <c r="BQ125" s="3"/>
      <c r="BR125" s="3" t="s">
        <v>154</v>
      </c>
      <c r="BS125" s="3" t="s">
        <v>154</v>
      </c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 t="s">
        <v>154</v>
      </c>
      <c r="CK125" s="3"/>
      <c r="CL125" s="3"/>
      <c r="CM125" s="3" t="s">
        <v>154</v>
      </c>
      <c r="CN125" s="3"/>
      <c r="CO125" s="3"/>
      <c r="CP125" s="3" t="s">
        <v>154</v>
      </c>
      <c r="CQ125" s="3"/>
      <c r="CR125" s="3"/>
      <c r="CS125" s="3" t="s">
        <v>199</v>
      </c>
      <c r="CT125" s="3"/>
      <c r="CU125" s="112" t="s">
        <v>133</v>
      </c>
      <c r="CV125" s="127">
        <v>64.7</v>
      </c>
      <c r="CW125" s="126" t="s">
        <v>127</v>
      </c>
      <c r="CX125" s="112">
        <v>1.43</v>
      </c>
      <c r="CY125" s="112">
        <v>1.04</v>
      </c>
      <c r="CZ125" s="126" t="s">
        <v>127</v>
      </c>
      <c r="DA125" s="126" t="s">
        <v>127</v>
      </c>
      <c r="DB125" s="126" t="s">
        <v>127</v>
      </c>
      <c r="DC125" s="126" t="s">
        <v>127</v>
      </c>
      <c r="DD125" s="126" t="s">
        <v>127</v>
      </c>
      <c r="DE125" s="126"/>
      <c r="DF125" s="126"/>
      <c r="DG125" s="126"/>
      <c r="DH125" s="126"/>
      <c r="DI125" s="3"/>
      <c r="DJ125" s="3" t="s">
        <v>127</v>
      </c>
      <c r="DK125" s="3" t="s">
        <v>127</v>
      </c>
      <c r="DL125" s="3" t="s">
        <v>127</v>
      </c>
      <c r="DM125" s="3" t="s">
        <v>127</v>
      </c>
      <c r="DN125" s="3" t="s">
        <v>127</v>
      </c>
      <c r="DO125" s="3" t="s">
        <v>127</v>
      </c>
      <c r="DP125" s="3" t="s">
        <v>127</v>
      </c>
      <c r="DQ125" s="3" t="s">
        <v>127</v>
      </c>
      <c r="DR125" s="3" t="s">
        <v>127</v>
      </c>
      <c r="DS125" s="3" t="s">
        <v>127</v>
      </c>
      <c r="DT125" s="3" t="s">
        <v>127</v>
      </c>
      <c r="DU125" s="3" t="s">
        <v>127</v>
      </c>
      <c r="DV125" s="3" t="s">
        <v>127</v>
      </c>
      <c r="DW125" s="3" t="s">
        <v>127</v>
      </c>
      <c r="DX125" s="3" t="s">
        <v>127</v>
      </c>
      <c r="DY125" s="3" t="s">
        <v>127</v>
      </c>
      <c r="DZ125" s="3" t="s">
        <v>127</v>
      </c>
      <c r="EA125" s="3" t="s">
        <v>127</v>
      </c>
      <c r="EB125" s="3" t="s">
        <v>127</v>
      </c>
      <c r="EC125" s="3" t="s">
        <v>127</v>
      </c>
      <c r="ED125" s="3" t="s">
        <v>127</v>
      </c>
      <c r="EE125" s="3" t="s">
        <v>127</v>
      </c>
    </row>
    <row r="126" spans="1:136" s="90" customFormat="1" x14ac:dyDescent="0.2">
      <c r="A126" s="3">
        <v>33</v>
      </c>
      <c r="B126" s="19">
        <v>43508</v>
      </c>
      <c r="C126" s="3">
        <v>17113618</v>
      </c>
      <c r="D126" s="17" t="s">
        <v>205</v>
      </c>
      <c r="E126" s="3">
        <v>38600</v>
      </c>
      <c r="F126" s="3">
        <v>16800</v>
      </c>
      <c r="G126" s="3" t="s">
        <v>127</v>
      </c>
      <c r="H126" s="2">
        <v>37.655700000000003</v>
      </c>
      <c r="I126" s="2">
        <v>96.2624</v>
      </c>
      <c r="J126" s="3" t="s">
        <v>127</v>
      </c>
      <c r="K126" s="3" t="s">
        <v>127</v>
      </c>
      <c r="L126" s="3" t="s">
        <v>127</v>
      </c>
      <c r="M126" s="2">
        <v>80.563199999999995</v>
      </c>
      <c r="N126" s="3" t="s">
        <v>127</v>
      </c>
      <c r="O126" s="3" t="s">
        <v>127</v>
      </c>
      <c r="P126" s="2" t="s">
        <v>127</v>
      </c>
      <c r="Q126" s="3" t="s">
        <v>127</v>
      </c>
      <c r="R126" s="3" t="s">
        <v>127</v>
      </c>
      <c r="S126" s="3" t="s">
        <v>127</v>
      </c>
      <c r="T126" s="2">
        <v>8.2650100000000002</v>
      </c>
      <c r="U126" s="3"/>
      <c r="V126" s="3"/>
      <c r="W126" s="2">
        <v>63.766399999999997</v>
      </c>
      <c r="X126" s="2">
        <v>2.0188700000000002</v>
      </c>
      <c r="Y126" s="2">
        <v>20.772200000000002</v>
      </c>
      <c r="Z126" s="2">
        <v>120.831</v>
      </c>
      <c r="AA126" s="2">
        <v>133.4128</v>
      </c>
      <c r="AB126" s="2" t="s">
        <v>148</v>
      </c>
      <c r="AC126" s="2">
        <v>33.659199999999998</v>
      </c>
      <c r="AD126" s="2">
        <v>262</v>
      </c>
      <c r="AE126" s="2">
        <v>58.670499999999997</v>
      </c>
      <c r="AF126" s="2"/>
      <c r="AG126" s="2"/>
      <c r="AH126" s="2"/>
      <c r="AI126" s="88">
        <v>0.23469999999999999</v>
      </c>
      <c r="AJ126" s="88">
        <v>13.61</v>
      </c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120" t="s">
        <v>133</v>
      </c>
      <c r="CV126" s="112">
        <v>65</v>
      </c>
      <c r="CW126" s="126" t="s">
        <v>127</v>
      </c>
      <c r="CX126" s="120" t="s">
        <v>156</v>
      </c>
      <c r="CY126" s="120" t="s">
        <v>156</v>
      </c>
      <c r="CZ126" s="126" t="s">
        <v>127</v>
      </c>
      <c r="DA126" s="126" t="s">
        <v>127</v>
      </c>
      <c r="DB126" s="126" t="s">
        <v>127</v>
      </c>
      <c r="DC126" s="126" t="s">
        <v>127</v>
      </c>
      <c r="DD126" s="126" t="s">
        <v>127</v>
      </c>
      <c r="DE126" s="126"/>
      <c r="DF126" s="126"/>
      <c r="DG126" s="126"/>
      <c r="DH126" s="126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</row>
    <row r="127" spans="1:136" s="90" customFormat="1" x14ac:dyDescent="0.2">
      <c r="A127" s="3">
        <v>34</v>
      </c>
      <c r="B127" s="19">
        <v>42158</v>
      </c>
      <c r="C127" s="3">
        <v>17113619</v>
      </c>
      <c r="D127" s="17" t="s">
        <v>207</v>
      </c>
      <c r="E127" s="15">
        <v>182795</v>
      </c>
      <c r="F127" s="15">
        <v>41045</v>
      </c>
      <c r="G127" s="3" t="s">
        <v>127</v>
      </c>
      <c r="H127" s="86">
        <v>61.330500000000001</v>
      </c>
      <c r="I127" s="15">
        <v>184.05</v>
      </c>
      <c r="J127" s="15" t="s">
        <v>127</v>
      </c>
      <c r="K127" s="15" t="s">
        <v>127</v>
      </c>
      <c r="L127" s="15" t="s">
        <v>127</v>
      </c>
      <c r="M127" s="15">
        <v>108.443</v>
      </c>
      <c r="N127" s="15" t="s">
        <v>127</v>
      </c>
      <c r="O127" s="15" t="s">
        <v>127</v>
      </c>
      <c r="P127" s="15">
        <v>125.761</v>
      </c>
      <c r="Q127" s="15" t="s">
        <v>127</v>
      </c>
      <c r="R127" s="15" t="s">
        <v>127</v>
      </c>
      <c r="S127" s="15">
        <v>340.40699999999998</v>
      </c>
      <c r="T127" s="15">
        <v>11.1</v>
      </c>
      <c r="U127" s="15"/>
      <c r="V127" s="15"/>
      <c r="W127" s="15">
        <v>267.63400000000001</v>
      </c>
      <c r="X127" s="15">
        <v>30.778099999999998</v>
      </c>
      <c r="Y127" s="15">
        <v>15.1347</v>
      </c>
      <c r="Z127" s="15">
        <v>71.325999999999993</v>
      </c>
      <c r="AA127" s="15">
        <v>249.99010000000001</v>
      </c>
      <c r="AB127" s="15">
        <v>0.58479999999999999</v>
      </c>
      <c r="AC127" s="15">
        <v>34.767299999999999</v>
      </c>
      <c r="AD127" s="15">
        <v>239.7</v>
      </c>
      <c r="AE127" s="15">
        <v>244.46629999999999</v>
      </c>
      <c r="AF127" s="15"/>
      <c r="AG127" s="15"/>
      <c r="AH127" s="15"/>
      <c r="AI127" s="15"/>
      <c r="AJ127" s="15"/>
      <c r="AK127" s="3" t="s">
        <v>127</v>
      </c>
      <c r="AL127" s="3" t="s">
        <v>127</v>
      </c>
      <c r="AM127" s="3" t="s">
        <v>127</v>
      </c>
      <c r="AN127" s="3" t="s">
        <v>127</v>
      </c>
      <c r="AO127" s="3" t="s">
        <v>127</v>
      </c>
      <c r="AP127" s="3" t="s">
        <v>127</v>
      </c>
      <c r="AQ127" s="3" t="s">
        <v>127</v>
      </c>
      <c r="AR127" s="3" t="s">
        <v>127</v>
      </c>
      <c r="AS127" s="3" t="s">
        <v>154</v>
      </c>
      <c r="AT127" s="3" t="s">
        <v>127</v>
      </c>
      <c r="AU127" s="3" t="s">
        <v>127</v>
      </c>
      <c r="AV127" s="3" t="s">
        <v>127</v>
      </c>
      <c r="AW127" s="3" t="s">
        <v>127</v>
      </c>
      <c r="AX127" s="3" t="s">
        <v>127</v>
      </c>
      <c r="AY127" s="3" t="s">
        <v>127</v>
      </c>
      <c r="AZ127" s="3" t="s">
        <v>127</v>
      </c>
      <c r="BA127" s="3" t="s">
        <v>127</v>
      </c>
      <c r="BB127" s="3" t="s">
        <v>127</v>
      </c>
      <c r="BC127" s="3" t="s">
        <v>127</v>
      </c>
      <c r="BD127" s="3" t="s">
        <v>127</v>
      </c>
      <c r="BE127" s="3" t="s">
        <v>127</v>
      </c>
      <c r="BF127" s="3" t="s">
        <v>127</v>
      </c>
      <c r="BG127" s="3" t="s">
        <v>127</v>
      </c>
      <c r="BH127" s="3" t="s">
        <v>127</v>
      </c>
      <c r="BI127" s="3" t="s">
        <v>127</v>
      </c>
      <c r="BJ127" s="3" t="s">
        <v>127</v>
      </c>
      <c r="BK127" s="3" t="s">
        <v>127</v>
      </c>
      <c r="BL127" s="3" t="s">
        <v>127</v>
      </c>
      <c r="BM127" s="3" t="s">
        <v>127</v>
      </c>
      <c r="BN127" s="3" t="s">
        <v>127</v>
      </c>
      <c r="BO127" s="3" t="s">
        <v>127</v>
      </c>
      <c r="BP127" s="3" t="s">
        <v>127</v>
      </c>
      <c r="BQ127" s="3" t="s">
        <v>127</v>
      </c>
      <c r="BR127" s="3" t="s">
        <v>127</v>
      </c>
      <c r="BS127" s="3" t="s">
        <v>127</v>
      </c>
      <c r="BT127" s="3" t="s">
        <v>127</v>
      </c>
      <c r="BU127" s="3" t="s">
        <v>127</v>
      </c>
      <c r="BV127" s="3" t="s">
        <v>127</v>
      </c>
      <c r="BW127" s="3" t="s">
        <v>127</v>
      </c>
      <c r="BX127" s="3" t="s">
        <v>127</v>
      </c>
      <c r="BY127" s="3" t="s">
        <v>127</v>
      </c>
      <c r="BZ127" s="3" t="s">
        <v>127</v>
      </c>
      <c r="CA127" s="3" t="s">
        <v>127</v>
      </c>
      <c r="CB127" s="3" t="s">
        <v>127</v>
      </c>
      <c r="CC127" s="3" t="s">
        <v>127</v>
      </c>
      <c r="CD127" s="3">
        <v>8.7200000000000006</v>
      </c>
      <c r="CE127" s="3" t="s">
        <v>127</v>
      </c>
      <c r="CF127" s="3" t="s">
        <v>127</v>
      </c>
      <c r="CG127" s="3" t="s">
        <v>127</v>
      </c>
      <c r="CH127" s="3" t="s">
        <v>127</v>
      </c>
      <c r="CI127" s="3" t="s">
        <v>154</v>
      </c>
      <c r="CJ127" s="3" t="s">
        <v>127</v>
      </c>
      <c r="CK127" s="3" t="s">
        <v>127</v>
      </c>
      <c r="CL127" s="3" t="s">
        <v>127</v>
      </c>
      <c r="CM127" s="3" t="s">
        <v>127</v>
      </c>
      <c r="CN127" s="3" t="s">
        <v>127</v>
      </c>
      <c r="CO127" s="3" t="s">
        <v>127</v>
      </c>
      <c r="CP127" s="3" t="s">
        <v>127</v>
      </c>
      <c r="CQ127" s="3" t="s">
        <v>127</v>
      </c>
      <c r="CR127" s="3" t="s">
        <v>127</v>
      </c>
      <c r="CS127" s="3" t="s">
        <v>168</v>
      </c>
      <c r="CT127" s="3"/>
      <c r="CU127" s="129">
        <v>15.106</v>
      </c>
      <c r="CV127" s="129">
        <v>279.947</v>
      </c>
      <c r="CW127" s="129" t="s">
        <v>156</v>
      </c>
      <c r="CX127" s="129">
        <v>0.46600000000000003</v>
      </c>
      <c r="CY127" s="129">
        <v>0.53</v>
      </c>
      <c r="CZ127" s="126" t="s">
        <v>127</v>
      </c>
      <c r="DA127" s="126" t="s">
        <v>127</v>
      </c>
      <c r="DB127" s="126" t="s">
        <v>127</v>
      </c>
      <c r="DC127" s="126" t="s">
        <v>127</v>
      </c>
      <c r="DD127" s="126"/>
      <c r="DE127" s="129" t="s">
        <v>295</v>
      </c>
      <c r="DF127" s="129" t="s">
        <v>295</v>
      </c>
      <c r="DG127" s="129" t="s">
        <v>295</v>
      </c>
      <c r="DH127" s="126" t="s">
        <v>127</v>
      </c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91"/>
    </row>
    <row r="128" spans="1:136" s="90" customFormat="1" x14ac:dyDescent="0.2">
      <c r="A128" s="3">
        <v>34</v>
      </c>
      <c r="B128" s="19">
        <v>42869</v>
      </c>
      <c r="C128" s="3">
        <v>17113619</v>
      </c>
      <c r="D128" s="17" t="s">
        <v>207</v>
      </c>
      <c r="E128" s="15">
        <v>95875</v>
      </c>
      <c r="F128" s="15">
        <v>14270</v>
      </c>
      <c r="G128" s="3" t="s">
        <v>127</v>
      </c>
      <c r="H128" s="86">
        <v>42.605600000000003</v>
      </c>
      <c r="I128" s="15">
        <v>101.524</v>
      </c>
      <c r="J128" s="15" t="s">
        <v>127</v>
      </c>
      <c r="K128" s="15" t="s">
        <v>127</v>
      </c>
      <c r="L128" s="15" t="s">
        <v>127</v>
      </c>
      <c r="M128" s="15">
        <v>56.120899999999999</v>
      </c>
      <c r="N128" s="15" t="s">
        <v>127</v>
      </c>
      <c r="O128" s="15" t="s">
        <v>127</v>
      </c>
      <c r="P128" s="15">
        <v>136.839</v>
      </c>
      <c r="Q128" s="15" t="s">
        <v>127</v>
      </c>
      <c r="R128" s="15" t="s">
        <v>127</v>
      </c>
      <c r="S128" s="15" t="s">
        <v>127</v>
      </c>
      <c r="T128" s="15">
        <v>9.9037900000000008</v>
      </c>
      <c r="U128" s="15">
        <v>217.70599999999999</v>
      </c>
      <c r="V128" s="15"/>
      <c r="W128" s="15">
        <v>208.31899999999999</v>
      </c>
      <c r="X128" s="15">
        <v>19.385200000000001</v>
      </c>
      <c r="Y128" s="15">
        <v>6.8239700000000001</v>
      </c>
      <c r="Z128" s="15">
        <v>38.698</v>
      </c>
      <c r="AA128" s="15">
        <v>138.7039</v>
      </c>
      <c r="AB128" s="15"/>
      <c r="AC128" s="15">
        <v>33.517299999999999</v>
      </c>
      <c r="AD128" s="15">
        <v>213</v>
      </c>
      <c r="AE128" s="15">
        <v>136.39330000000001</v>
      </c>
      <c r="AF128" s="15"/>
      <c r="AG128" s="15"/>
      <c r="AH128" s="15"/>
      <c r="AI128" s="15"/>
      <c r="AJ128" s="15"/>
      <c r="AK128" s="3" t="s">
        <v>127</v>
      </c>
      <c r="AL128" s="3" t="s">
        <v>127</v>
      </c>
      <c r="AM128" s="3" t="s">
        <v>127</v>
      </c>
      <c r="AN128" s="3" t="s">
        <v>127</v>
      </c>
      <c r="AO128" s="3" t="s">
        <v>127</v>
      </c>
      <c r="AP128" s="3" t="s">
        <v>127</v>
      </c>
      <c r="AQ128" s="3" t="s">
        <v>127</v>
      </c>
      <c r="AR128" s="3" t="s">
        <v>127</v>
      </c>
      <c r="AS128" s="3" t="s">
        <v>127</v>
      </c>
      <c r="AT128" s="3" t="s">
        <v>127</v>
      </c>
      <c r="AU128" s="3" t="s">
        <v>127</v>
      </c>
      <c r="AV128" s="3" t="s">
        <v>127</v>
      </c>
      <c r="AW128" s="3" t="s">
        <v>127</v>
      </c>
      <c r="AX128" s="3" t="s">
        <v>127</v>
      </c>
      <c r="AY128" s="3" t="s">
        <v>127</v>
      </c>
      <c r="AZ128" s="3" t="s">
        <v>127</v>
      </c>
      <c r="BA128" s="3" t="s">
        <v>127</v>
      </c>
      <c r="BB128" s="3" t="s">
        <v>127</v>
      </c>
      <c r="BC128" s="3" t="s">
        <v>127</v>
      </c>
      <c r="BD128" s="3" t="s">
        <v>127</v>
      </c>
      <c r="BE128" s="3" t="s">
        <v>127</v>
      </c>
      <c r="BF128" s="3" t="s">
        <v>127</v>
      </c>
      <c r="BG128" s="3" t="s">
        <v>127</v>
      </c>
      <c r="BH128" s="3" t="s">
        <v>127</v>
      </c>
      <c r="BI128" s="3" t="s">
        <v>127</v>
      </c>
      <c r="BJ128" s="3" t="s">
        <v>127</v>
      </c>
      <c r="BK128" s="3" t="s">
        <v>127</v>
      </c>
      <c r="BL128" s="3" t="s">
        <v>127</v>
      </c>
      <c r="BM128" s="3" t="s">
        <v>127</v>
      </c>
      <c r="BN128" s="3" t="s">
        <v>127</v>
      </c>
      <c r="BO128" s="3" t="s">
        <v>127</v>
      </c>
      <c r="BP128" s="3" t="s">
        <v>127</v>
      </c>
      <c r="BQ128" s="3" t="s">
        <v>127</v>
      </c>
      <c r="BR128" s="3" t="s">
        <v>127</v>
      </c>
      <c r="BS128" s="3" t="s">
        <v>127</v>
      </c>
      <c r="BT128" s="3" t="s">
        <v>127</v>
      </c>
      <c r="BU128" s="3" t="s">
        <v>127</v>
      </c>
      <c r="BV128" s="3" t="s">
        <v>127</v>
      </c>
      <c r="BW128" s="3" t="s">
        <v>127</v>
      </c>
      <c r="BX128" s="3" t="s">
        <v>127</v>
      </c>
      <c r="BY128" s="3" t="s">
        <v>127</v>
      </c>
      <c r="BZ128" s="3" t="s">
        <v>127</v>
      </c>
      <c r="CA128" s="3" t="s">
        <v>127</v>
      </c>
      <c r="CB128" s="3" t="s">
        <v>127</v>
      </c>
      <c r="CC128" s="3" t="s">
        <v>127</v>
      </c>
      <c r="CD128" s="3" t="s">
        <v>127</v>
      </c>
      <c r="CE128" s="3" t="s">
        <v>127</v>
      </c>
      <c r="CF128" s="3" t="s">
        <v>127</v>
      </c>
      <c r="CG128" s="3" t="s">
        <v>127</v>
      </c>
      <c r="CH128" s="3" t="s">
        <v>127</v>
      </c>
      <c r="CI128" s="3" t="s">
        <v>127</v>
      </c>
      <c r="CJ128" s="3" t="s">
        <v>127</v>
      </c>
      <c r="CK128" s="3" t="s">
        <v>127</v>
      </c>
      <c r="CL128" s="3" t="s">
        <v>127</v>
      </c>
      <c r="CM128" s="3" t="s">
        <v>127</v>
      </c>
      <c r="CN128" s="3" t="s">
        <v>127</v>
      </c>
      <c r="CO128" s="3" t="s">
        <v>127</v>
      </c>
      <c r="CP128" s="3" t="s">
        <v>127</v>
      </c>
      <c r="CQ128" s="3" t="s">
        <v>127</v>
      </c>
      <c r="CR128" s="3" t="s">
        <v>127</v>
      </c>
      <c r="CS128" s="3" t="s">
        <v>127</v>
      </c>
      <c r="CT128" s="3"/>
      <c r="CU128" s="126" t="s">
        <v>127</v>
      </c>
      <c r="CV128" s="129">
        <v>213.5</v>
      </c>
      <c r="CW128" s="126" t="s">
        <v>127</v>
      </c>
      <c r="CX128" s="126">
        <v>1.46</v>
      </c>
      <c r="CY128" s="126">
        <v>1.2</v>
      </c>
      <c r="CZ128" s="126" t="s">
        <v>127</v>
      </c>
      <c r="DA128" s="126" t="s">
        <v>127</v>
      </c>
      <c r="DB128" s="126" t="s">
        <v>127</v>
      </c>
      <c r="DC128" s="126" t="s">
        <v>127</v>
      </c>
      <c r="DD128" s="126" t="s">
        <v>127</v>
      </c>
      <c r="DE128" s="126"/>
      <c r="DF128" s="126"/>
      <c r="DG128" s="126"/>
      <c r="DH128" s="126"/>
      <c r="DI128" s="3" t="s">
        <v>171</v>
      </c>
      <c r="DJ128" s="3" t="s">
        <v>127</v>
      </c>
      <c r="DK128" s="3" t="s">
        <v>127</v>
      </c>
      <c r="DL128" s="3">
        <v>529</v>
      </c>
      <c r="DM128" s="3" t="s">
        <v>127</v>
      </c>
      <c r="DN128" s="3" t="s">
        <v>127</v>
      </c>
      <c r="DO128" s="3" t="s">
        <v>127</v>
      </c>
      <c r="DP128" s="3" t="s">
        <v>127</v>
      </c>
      <c r="DQ128" s="3" t="s">
        <v>127</v>
      </c>
      <c r="DR128" s="3" t="s">
        <v>127</v>
      </c>
      <c r="DS128" s="3" t="s">
        <v>127</v>
      </c>
      <c r="DT128" s="3" t="s">
        <v>127</v>
      </c>
      <c r="DU128" s="3" t="s">
        <v>127</v>
      </c>
      <c r="DV128" s="3" t="s">
        <v>127</v>
      </c>
      <c r="DW128" s="3" t="s">
        <v>127</v>
      </c>
      <c r="DX128" s="3" t="s">
        <v>127</v>
      </c>
      <c r="DY128" s="3" t="s">
        <v>127</v>
      </c>
      <c r="DZ128" s="3" t="s">
        <v>127</v>
      </c>
      <c r="EA128" s="3" t="s">
        <v>127</v>
      </c>
      <c r="EB128" s="3" t="s">
        <v>127</v>
      </c>
      <c r="EC128" s="3" t="s">
        <v>127</v>
      </c>
      <c r="ED128" s="3" t="s">
        <v>127</v>
      </c>
      <c r="EE128" s="3" t="s">
        <v>127</v>
      </c>
    </row>
    <row r="129" spans="1:135" s="90" customFormat="1" x14ac:dyDescent="0.2">
      <c r="A129" s="3">
        <v>34</v>
      </c>
      <c r="B129" s="19">
        <v>43111</v>
      </c>
      <c r="C129" s="3">
        <v>17113619</v>
      </c>
      <c r="D129" s="17" t="s">
        <v>207</v>
      </c>
      <c r="E129" s="15">
        <v>107900</v>
      </c>
      <c r="F129" s="15"/>
      <c r="G129" s="3" t="s">
        <v>127</v>
      </c>
      <c r="H129" s="2">
        <v>52.150100000000002</v>
      </c>
      <c r="I129" s="2">
        <v>135.982</v>
      </c>
      <c r="J129" s="3" t="s">
        <v>127</v>
      </c>
      <c r="K129" s="3" t="s">
        <v>127</v>
      </c>
      <c r="L129" s="3" t="s">
        <v>127</v>
      </c>
      <c r="M129" s="2">
        <v>75.972300000000004</v>
      </c>
      <c r="N129" s="3" t="s">
        <v>127</v>
      </c>
      <c r="O129" s="3" t="s">
        <v>127</v>
      </c>
      <c r="P129" s="2">
        <v>105.73399999999999</v>
      </c>
      <c r="Q129" s="3" t="s">
        <v>127</v>
      </c>
      <c r="R129" s="3" t="s">
        <v>127</v>
      </c>
      <c r="S129" s="3" t="s">
        <v>127</v>
      </c>
      <c r="T129" s="2">
        <v>8.8479899999999994</v>
      </c>
      <c r="U129" s="2">
        <v>264.57400000000001</v>
      </c>
      <c r="V129" s="2"/>
      <c r="W129" s="2">
        <v>194.21299999999999</v>
      </c>
      <c r="X129" s="2">
        <v>24.245000000000001</v>
      </c>
      <c r="Y129" s="2">
        <v>11.067399999999999</v>
      </c>
      <c r="Z129" s="2">
        <v>56.927900000000001</v>
      </c>
      <c r="AA129" s="2">
        <v>160.60300000000001</v>
      </c>
      <c r="AB129" s="3" t="s">
        <v>148</v>
      </c>
      <c r="AC129" s="2">
        <v>31.361499999999999</v>
      </c>
      <c r="AD129" s="2">
        <v>211</v>
      </c>
      <c r="AE129" s="2">
        <v>178.2568</v>
      </c>
      <c r="AF129" s="3"/>
      <c r="AG129" s="3"/>
      <c r="AH129" s="3"/>
      <c r="AI129" s="4">
        <v>511.4</v>
      </c>
      <c r="AJ129" s="4"/>
      <c r="AK129" s="3" t="s">
        <v>154</v>
      </c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 t="s">
        <v>198</v>
      </c>
      <c r="BM129" s="3"/>
      <c r="BN129" s="3"/>
      <c r="BO129" s="3" t="s">
        <v>154</v>
      </c>
      <c r="BP129" s="3"/>
      <c r="BQ129" s="3"/>
      <c r="BR129" s="3" t="s">
        <v>154</v>
      </c>
      <c r="BS129" s="3" t="s">
        <v>154</v>
      </c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 t="s">
        <v>154</v>
      </c>
      <c r="CK129" s="3"/>
      <c r="CL129" s="3"/>
      <c r="CM129" s="3" t="s">
        <v>154</v>
      </c>
      <c r="CN129" s="3"/>
      <c r="CO129" s="3"/>
      <c r="CP129" s="3" t="s">
        <v>154</v>
      </c>
      <c r="CQ129" s="3"/>
      <c r="CR129" s="3"/>
      <c r="CS129" s="3" t="s">
        <v>199</v>
      </c>
      <c r="CT129" s="3"/>
      <c r="CU129" s="127">
        <v>70.900000000000006</v>
      </c>
      <c r="CV129" s="112">
        <v>149.69999999999999</v>
      </c>
      <c r="CW129" s="118" t="s">
        <v>156</v>
      </c>
      <c r="CX129" s="112">
        <v>1.5</v>
      </c>
      <c r="CY129" s="112">
        <v>1.1000000000000001</v>
      </c>
      <c r="CZ129" s="126" t="s">
        <v>127</v>
      </c>
      <c r="DA129" s="126" t="s">
        <v>127</v>
      </c>
      <c r="DB129" s="126" t="s">
        <v>127</v>
      </c>
      <c r="DC129" s="126" t="s">
        <v>127</v>
      </c>
      <c r="DD129" s="126" t="s">
        <v>127</v>
      </c>
      <c r="DE129" s="126"/>
      <c r="DF129" s="126"/>
      <c r="DG129" s="126"/>
      <c r="DH129" s="126"/>
      <c r="DI129" s="3"/>
      <c r="DJ129" s="3" t="s">
        <v>127</v>
      </c>
      <c r="DK129" s="3">
        <v>538.4</v>
      </c>
      <c r="DL129" s="3">
        <v>689.9</v>
      </c>
      <c r="DM129" s="3" t="s">
        <v>127</v>
      </c>
      <c r="DN129" s="3" t="s">
        <v>127</v>
      </c>
      <c r="DO129" s="3" t="s">
        <v>127</v>
      </c>
      <c r="DP129" s="3" t="s">
        <v>127</v>
      </c>
      <c r="DQ129" s="3" t="s">
        <v>127</v>
      </c>
      <c r="DR129" s="3" t="s">
        <v>127</v>
      </c>
      <c r="DS129" s="3" t="s">
        <v>127</v>
      </c>
      <c r="DT129" s="3" t="s">
        <v>127</v>
      </c>
      <c r="DU129" s="3" t="s">
        <v>127</v>
      </c>
      <c r="DV129" s="3" t="s">
        <v>127</v>
      </c>
      <c r="DW129" s="3" t="s">
        <v>127</v>
      </c>
      <c r="DX129" s="3" t="s">
        <v>127</v>
      </c>
      <c r="DY129" s="3" t="s">
        <v>127</v>
      </c>
      <c r="DZ129" s="3" t="s">
        <v>127</v>
      </c>
      <c r="EA129" s="3" t="s">
        <v>127</v>
      </c>
      <c r="EB129" s="3" t="s">
        <v>127</v>
      </c>
      <c r="EC129" s="3" t="s">
        <v>127</v>
      </c>
      <c r="ED129" s="3" t="s">
        <v>127</v>
      </c>
      <c r="EE129" s="3" t="s">
        <v>127</v>
      </c>
    </row>
    <row r="130" spans="1:135" s="90" customFormat="1" x14ac:dyDescent="0.2">
      <c r="A130" s="3">
        <v>34</v>
      </c>
      <c r="B130" s="19">
        <v>43509</v>
      </c>
      <c r="C130" s="3">
        <v>17113619</v>
      </c>
      <c r="D130" s="17" t="s">
        <v>207</v>
      </c>
      <c r="E130" s="3">
        <f>92.5793
*1000</f>
        <v>92579.3</v>
      </c>
      <c r="F130" s="3">
        <f>20.8425*1000</f>
        <v>20842.5</v>
      </c>
      <c r="G130" s="3" t="s">
        <v>127</v>
      </c>
      <c r="H130" s="2">
        <v>54.465899999999998</v>
      </c>
      <c r="I130" s="2">
        <v>113.34</v>
      </c>
      <c r="J130" s="3" t="s">
        <v>127</v>
      </c>
      <c r="K130" s="3" t="s">
        <v>127</v>
      </c>
      <c r="L130" s="3" t="s">
        <v>127</v>
      </c>
      <c r="M130" s="2">
        <v>94.955799999999996</v>
      </c>
      <c r="N130" s="3" t="s">
        <v>127</v>
      </c>
      <c r="O130" s="3" t="s">
        <v>127</v>
      </c>
      <c r="P130" s="2">
        <v>92.147499999999994</v>
      </c>
      <c r="Q130" s="3" t="s">
        <v>127</v>
      </c>
      <c r="R130" s="3" t="s">
        <v>127</v>
      </c>
      <c r="S130" s="3" t="s">
        <v>127</v>
      </c>
      <c r="T130" s="2">
        <v>15.731400000000001</v>
      </c>
      <c r="U130" s="3"/>
      <c r="V130" s="3"/>
      <c r="W130" s="2">
        <v>182.42500000000001</v>
      </c>
      <c r="X130" s="2">
        <v>22.850999999999999</v>
      </c>
      <c r="Y130" s="2">
        <v>8.6238299999999999</v>
      </c>
      <c r="Z130" s="2">
        <v>47.391300000000001</v>
      </c>
      <c r="AA130" s="2">
        <v>138.7604</v>
      </c>
      <c r="AB130" s="2"/>
      <c r="AC130" s="2">
        <v>32.537799999999997</v>
      </c>
      <c r="AD130" s="2">
        <v>214</v>
      </c>
      <c r="AE130" s="2">
        <v>151.00380000000001</v>
      </c>
      <c r="AF130" s="2"/>
      <c r="AG130" s="2"/>
      <c r="AH130" s="2"/>
      <c r="AI130" s="88">
        <v>0.50470000000000004</v>
      </c>
      <c r="AJ130" s="88">
        <v>31.42</v>
      </c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3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112">
        <v>51.3</v>
      </c>
      <c r="CV130" s="112">
        <v>114</v>
      </c>
      <c r="CW130" s="120" t="s">
        <v>131</v>
      </c>
      <c r="CX130" s="120">
        <v>1.1000000000000001</v>
      </c>
      <c r="CY130" s="120" t="s">
        <v>156</v>
      </c>
      <c r="CZ130" s="126" t="s">
        <v>127</v>
      </c>
      <c r="DA130" s="126" t="s">
        <v>127</v>
      </c>
      <c r="DB130" s="126" t="s">
        <v>127</v>
      </c>
      <c r="DC130" s="126" t="s">
        <v>127</v>
      </c>
      <c r="DD130" s="126" t="s">
        <v>127</v>
      </c>
      <c r="DE130" s="126"/>
      <c r="DF130" s="126"/>
      <c r="DG130" s="126"/>
      <c r="DH130" s="126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</row>
    <row r="131" spans="1:135" s="90" customFormat="1" x14ac:dyDescent="0.2">
      <c r="A131" s="3">
        <v>35</v>
      </c>
      <c r="B131" s="19">
        <v>42822</v>
      </c>
      <c r="C131" s="3">
        <v>17113620</v>
      </c>
      <c r="D131" s="17" t="s">
        <v>208</v>
      </c>
      <c r="E131" s="15">
        <v>2253</v>
      </c>
      <c r="F131" s="15">
        <v>25.058399999999999</v>
      </c>
      <c r="G131" s="3" t="s">
        <v>127</v>
      </c>
      <c r="H131" s="86">
        <v>74.516000000000005</v>
      </c>
      <c r="I131" s="15">
        <v>114.517</v>
      </c>
      <c r="J131" s="15" t="s">
        <v>127</v>
      </c>
      <c r="K131" s="15" t="s">
        <v>127</v>
      </c>
      <c r="L131" s="15" t="s">
        <v>127</v>
      </c>
      <c r="M131" s="15" t="s">
        <v>127</v>
      </c>
      <c r="N131" s="15" t="s">
        <v>136</v>
      </c>
      <c r="O131" s="15">
        <v>2.6772800000000001</v>
      </c>
      <c r="P131" s="15">
        <v>39.221499999999999</v>
      </c>
      <c r="Q131" s="15" t="s">
        <v>127</v>
      </c>
      <c r="R131" s="15" t="s">
        <v>127</v>
      </c>
      <c r="S131" s="15" t="s">
        <v>127</v>
      </c>
      <c r="T131" s="15">
        <v>15.0892</v>
      </c>
      <c r="U131" s="15">
        <v>474.44900000000001</v>
      </c>
      <c r="V131" s="15"/>
      <c r="W131" s="15">
        <v>114.89700000000001</v>
      </c>
      <c r="X131" s="15">
        <v>4.6426999999999996</v>
      </c>
      <c r="Y131" s="15">
        <v>11.1038</v>
      </c>
      <c r="Z131" s="15">
        <v>35.593899999999998</v>
      </c>
      <c r="AA131" s="15">
        <v>159.24719999999999</v>
      </c>
      <c r="AB131" s="15">
        <v>0.76400000000000001</v>
      </c>
      <c r="AC131" s="15">
        <v>1.1205000000000001</v>
      </c>
      <c r="AD131" s="15">
        <v>205</v>
      </c>
      <c r="AE131" s="15">
        <v>11.380699999999999</v>
      </c>
      <c r="AF131" s="15"/>
      <c r="AG131" s="15"/>
      <c r="AH131" s="15"/>
      <c r="AI131" s="15"/>
      <c r="AJ131" s="15"/>
      <c r="AK131" s="3" t="s">
        <v>127</v>
      </c>
      <c r="AL131" s="3" t="s">
        <v>127</v>
      </c>
      <c r="AM131" s="3" t="s">
        <v>127</v>
      </c>
      <c r="AN131" s="3" t="s">
        <v>127</v>
      </c>
      <c r="AO131" s="3" t="s">
        <v>127</v>
      </c>
      <c r="AP131" s="3" t="s">
        <v>127</v>
      </c>
      <c r="AQ131" s="3" t="s">
        <v>127</v>
      </c>
      <c r="AR131" s="3" t="s">
        <v>127</v>
      </c>
      <c r="AS131" s="3" t="s">
        <v>127</v>
      </c>
      <c r="AT131" s="3" t="s">
        <v>127</v>
      </c>
      <c r="AU131" s="3" t="s">
        <v>127</v>
      </c>
      <c r="AV131" s="3" t="s">
        <v>127</v>
      </c>
      <c r="AW131" s="3" t="s">
        <v>127</v>
      </c>
      <c r="AX131" s="3" t="s">
        <v>127</v>
      </c>
      <c r="AY131" s="3" t="s">
        <v>127</v>
      </c>
      <c r="AZ131" s="3" t="s">
        <v>127</v>
      </c>
      <c r="BA131" s="3" t="s">
        <v>127</v>
      </c>
      <c r="BB131" s="3" t="s">
        <v>127</v>
      </c>
      <c r="BC131" s="3" t="s">
        <v>127</v>
      </c>
      <c r="BD131" s="3" t="s">
        <v>127</v>
      </c>
      <c r="BE131" s="3" t="s">
        <v>127</v>
      </c>
      <c r="BF131" s="3" t="s">
        <v>127</v>
      </c>
      <c r="BG131" s="3" t="s">
        <v>127</v>
      </c>
      <c r="BH131" s="3" t="s">
        <v>127</v>
      </c>
      <c r="BI131" s="3" t="s">
        <v>127</v>
      </c>
      <c r="BJ131" s="3" t="s">
        <v>127</v>
      </c>
      <c r="BK131" s="3" t="s">
        <v>127</v>
      </c>
      <c r="BL131" s="3" t="s">
        <v>127</v>
      </c>
      <c r="BM131" s="3" t="s">
        <v>127</v>
      </c>
      <c r="BN131" s="3" t="s">
        <v>127</v>
      </c>
      <c r="BO131" s="3" t="s">
        <v>127</v>
      </c>
      <c r="BP131" s="3" t="s">
        <v>127</v>
      </c>
      <c r="BQ131" s="3" t="s">
        <v>127</v>
      </c>
      <c r="BR131" s="3" t="s">
        <v>127</v>
      </c>
      <c r="BS131" s="3" t="s">
        <v>127</v>
      </c>
      <c r="BT131" s="3" t="s">
        <v>127</v>
      </c>
      <c r="BU131" s="3" t="s">
        <v>127</v>
      </c>
      <c r="BV131" s="3" t="s">
        <v>127</v>
      </c>
      <c r="BW131" s="3" t="s">
        <v>127</v>
      </c>
      <c r="BX131" s="3" t="s">
        <v>127</v>
      </c>
      <c r="BY131" s="3" t="s">
        <v>127</v>
      </c>
      <c r="BZ131" s="3" t="s">
        <v>127</v>
      </c>
      <c r="CA131" s="3" t="s">
        <v>127</v>
      </c>
      <c r="CB131" s="3" t="s">
        <v>127</v>
      </c>
      <c r="CC131" s="3" t="s">
        <v>127</v>
      </c>
      <c r="CD131" s="3" t="s">
        <v>127</v>
      </c>
      <c r="CE131" s="3" t="s">
        <v>127</v>
      </c>
      <c r="CF131" s="3" t="s">
        <v>127</v>
      </c>
      <c r="CG131" s="3" t="s">
        <v>127</v>
      </c>
      <c r="CH131" s="3" t="s">
        <v>127</v>
      </c>
      <c r="CI131" s="3" t="s">
        <v>127</v>
      </c>
      <c r="CJ131" s="3" t="s">
        <v>127</v>
      </c>
      <c r="CK131" s="3" t="s">
        <v>127</v>
      </c>
      <c r="CL131" s="3" t="s">
        <v>127</v>
      </c>
      <c r="CM131" s="3" t="s">
        <v>127</v>
      </c>
      <c r="CN131" s="3" t="s">
        <v>127</v>
      </c>
      <c r="CO131" s="3" t="s">
        <v>127</v>
      </c>
      <c r="CP131" s="3" t="s">
        <v>127</v>
      </c>
      <c r="CQ131" s="3" t="s">
        <v>127</v>
      </c>
      <c r="CR131" s="3" t="s">
        <v>127</v>
      </c>
      <c r="CS131" s="3" t="s">
        <v>127</v>
      </c>
      <c r="CT131" s="3"/>
      <c r="CU131" s="4" t="s">
        <v>131</v>
      </c>
      <c r="CV131" s="4" t="s">
        <v>131</v>
      </c>
      <c r="CW131" s="4" t="s">
        <v>131</v>
      </c>
      <c r="CX131" s="4" t="s">
        <v>131</v>
      </c>
      <c r="CY131" s="4" t="s">
        <v>131</v>
      </c>
      <c r="CZ131" s="4" t="s">
        <v>131</v>
      </c>
      <c r="DA131" s="4" t="s">
        <v>131</v>
      </c>
      <c r="DB131" s="4" t="s">
        <v>131</v>
      </c>
      <c r="DC131" s="4" t="s">
        <v>131</v>
      </c>
      <c r="DD131" s="3"/>
      <c r="DE131" s="3"/>
      <c r="DF131" s="3"/>
      <c r="DG131" s="3"/>
      <c r="DH131" s="3"/>
      <c r="DI131" s="3" t="s">
        <v>209</v>
      </c>
      <c r="DJ131" s="3" t="s">
        <v>127</v>
      </c>
      <c r="DK131" s="3" t="s">
        <v>127</v>
      </c>
      <c r="DL131" s="3" t="s">
        <v>127</v>
      </c>
      <c r="DM131" s="3" t="s">
        <v>127</v>
      </c>
      <c r="DN131" s="3" t="s">
        <v>127</v>
      </c>
      <c r="DO131" s="3" t="s">
        <v>127</v>
      </c>
      <c r="DP131" s="3" t="s">
        <v>127</v>
      </c>
      <c r="DQ131" s="3" t="s">
        <v>127</v>
      </c>
      <c r="DR131" s="3" t="s">
        <v>127</v>
      </c>
      <c r="DS131" s="3" t="s">
        <v>127</v>
      </c>
      <c r="DT131" s="3" t="s">
        <v>127</v>
      </c>
      <c r="DU131" s="3" t="s">
        <v>127</v>
      </c>
      <c r="DV131" s="3" t="s">
        <v>127</v>
      </c>
      <c r="DW131" s="3" t="s">
        <v>127</v>
      </c>
      <c r="DX131" s="3" t="s">
        <v>127</v>
      </c>
      <c r="DY131" s="3" t="s">
        <v>127</v>
      </c>
      <c r="DZ131" s="3" t="s">
        <v>127</v>
      </c>
      <c r="EA131" s="3" t="s">
        <v>127</v>
      </c>
      <c r="EB131" s="3" t="s">
        <v>127</v>
      </c>
      <c r="EC131" s="3" t="s">
        <v>127</v>
      </c>
      <c r="ED131" s="3" t="s">
        <v>127</v>
      </c>
      <c r="EE131" s="3" t="s">
        <v>127</v>
      </c>
    </row>
    <row r="132" spans="1:135" s="90" customFormat="1" ht="28.5" x14ac:dyDescent="0.2">
      <c r="A132" s="3">
        <v>35</v>
      </c>
      <c r="B132" s="19">
        <v>43124</v>
      </c>
      <c r="C132" s="3">
        <v>17113620</v>
      </c>
      <c r="D132" s="17" t="s">
        <v>208</v>
      </c>
      <c r="E132" s="3">
        <v>29.4</v>
      </c>
      <c r="F132" s="3" t="s">
        <v>127</v>
      </c>
      <c r="G132" s="3" t="s">
        <v>127</v>
      </c>
      <c r="H132" s="2">
        <v>95.886499999999998</v>
      </c>
      <c r="I132" s="2">
        <v>310.50200000000001</v>
      </c>
      <c r="J132" s="3" t="s">
        <v>127</v>
      </c>
      <c r="K132" s="3" t="s">
        <v>127</v>
      </c>
      <c r="L132" s="3" t="s">
        <v>127</v>
      </c>
      <c r="M132" s="3" t="s">
        <v>127</v>
      </c>
      <c r="N132" s="3" t="s">
        <v>127</v>
      </c>
      <c r="O132" s="3" t="s">
        <v>127</v>
      </c>
      <c r="P132" s="2">
        <v>62.807000000000002</v>
      </c>
      <c r="Q132" s="3" t="s">
        <v>127</v>
      </c>
      <c r="R132" s="3" t="s">
        <v>127</v>
      </c>
      <c r="S132" s="3" t="s">
        <v>127</v>
      </c>
      <c r="T132" s="2">
        <v>2.9308900000000002</v>
      </c>
      <c r="U132" s="2">
        <v>871.6</v>
      </c>
      <c r="V132" s="2"/>
      <c r="W132" s="2">
        <v>216.26499999999999</v>
      </c>
      <c r="X132" s="2">
        <v>7.4831599999999998</v>
      </c>
      <c r="Y132" s="2">
        <v>23.781700000000001</v>
      </c>
      <c r="Z132" s="2">
        <v>66.049899999999994</v>
      </c>
      <c r="AA132" s="2">
        <v>478.01389999999998</v>
      </c>
      <c r="AB132" s="85">
        <v>2.7976000000000001</v>
      </c>
      <c r="AC132" s="2" t="s">
        <v>128</v>
      </c>
      <c r="AD132" s="2">
        <v>155</v>
      </c>
      <c r="AE132" s="2" t="s">
        <v>128</v>
      </c>
      <c r="AF132" s="3"/>
      <c r="AG132" s="3"/>
      <c r="AH132" s="3"/>
      <c r="AI132" s="4">
        <v>425.5</v>
      </c>
      <c r="AJ132" s="4"/>
      <c r="AK132" s="3" t="s">
        <v>154</v>
      </c>
      <c r="AL132" s="3"/>
      <c r="AM132" s="3"/>
      <c r="AN132" s="3"/>
      <c r="AO132" s="3"/>
      <c r="AP132" s="3"/>
      <c r="AQ132" s="3" t="s">
        <v>127</v>
      </c>
      <c r="AR132" s="3"/>
      <c r="AS132" s="3" t="s">
        <v>154</v>
      </c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 t="s">
        <v>127</v>
      </c>
      <c r="BE132" s="3" t="s">
        <v>127</v>
      </c>
      <c r="BF132" s="3"/>
      <c r="BG132" s="3"/>
      <c r="BH132" s="3"/>
      <c r="BI132" s="3"/>
      <c r="BJ132" s="3"/>
      <c r="BK132" s="3"/>
      <c r="BL132" s="3" t="s">
        <v>150</v>
      </c>
      <c r="BM132" s="3"/>
      <c r="BN132" s="3"/>
      <c r="BO132" s="3" t="s">
        <v>154</v>
      </c>
      <c r="BP132" s="3"/>
      <c r="BQ132" s="3"/>
      <c r="BR132" s="3" t="s">
        <v>154</v>
      </c>
      <c r="BS132" s="3" t="s">
        <v>154</v>
      </c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 t="s">
        <v>154</v>
      </c>
      <c r="CE132" s="3"/>
      <c r="CF132" s="3" t="s">
        <v>127</v>
      </c>
      <c r="CG132" s="3"/>
      <c r="CH132" s="3"/>
      <c r="CI132" s="3" t="s">
        <v>154</v>
      </c>
      <c r="CJ132" s="3" t="s">
        <v>154</v>
      </c>
      <c r="CK132" s="3"/>
      <c r="CL132" s="3"/>
      <c r="CM132" s="3" t="s">
        <v>154</v>
      </c>
      <c r="CN132" s="3"/>
      <c r="CO132" s="3"/>
      <c r="CP132" s="3" t="s">
        <v>154</v>
      </c>
      <c r="CQ132" s="3"/>
      <c r="CR132" s="3" t="s">
        <v>127</v>
      </c>
      <c r="CS132" s="3" t="s">
        <v>181</v>
      </c>
      <c r="CT132" s="3"/>
      <c r="CU132" s="121" t="s">
        <v>131</v>
      </c>
      <c r="CV132" s="113" t="s">
        <v>133</v>
      </c>
      <c r="CW132" s="112" t="s">
        <v>131</v>
      </c>
      <c r="CX132" s="112" t="s">
        <v>131</v>
      </c>
      <c r="CY132" s="112">
        <v>1</v>
      </c>
      <c r="CZ132" s="112" t="s">
        <v>131</v>
      </c>
      <c r="DA132" s="112" t="s">
        <v>131</v>
      </c>
      <c r="DB132" s="112" t="s">
        <v>131</v>
      </c>
      <c r="DC132" s="112" t="s">
        <v>131</v>
      </c>
      <c r="DD132" s="112" t="s">
        <v>131</v>
      </c>
      <c r="DE132" s="3"/>
      <c r="DF132" s="3"/>
      <c r="DG132" s="3"/>
      <c r="DH132" s="3"/>
      <c r="DI132" s="4" t="s">
        <v>210</v>
      </c>
      <c r="DJ132" s="3" t="s">
        <v>127</v>
      </c>
      <c r="DK132" s="3">
        <v>616.9</v>
      </c>
      <c r="DL132" s="3">
        <v>1764.3</v>
      </c>
      <c r="DM132" s="3" t="s">
        <v>127</v>
      </c>
      <c r="DN132" s="3" t="s">
        <v>127</v>
      </c>
      <c r="DO132" s="3" t="s">
        <v>127</v>
      </c>
      <c r="DP132" s="3" t="s">
        <v>127</v>
      </c>
      <c r="DQ132" s="3" t="s">
        <v>127</v>
      </c>
      <c r="DR132" s="3" t="s">
        <v>127</v>
      </c>
      <c r="DS132" s="3" t="s">
        <v>127</v>
      </c>
      <c r="DT132" s="3" t="s">
        <v>127</v>
      </c>
      <c r="DU132" s="3" t="s">
        <v>127</v>
      </c>
      <c r="DV132" s="3" t="s">
        <v>127</v>
      </c>
      <c r="DW132" s="3" t="s">
        <v>127</v>
      </c>
      <c r="DX132" s="3" t="s">
        <v>127</v>
      </c>
      <c r="DY132" s="3" t="s">
        <v>127</v>
      </c>
      <c r="DZ132" s="3" t="s">
        <v>127</v>
      </c>
      <c r="EA132" s="3" t="s">
        <v>127</v>
      </c>
      <c r="EB132" s="3" t="s">
        <v>127</v>
      </c>
      <c r="EC132" s="3" t="s">
        <v>127</v>
      </c>
      <c r="ED132" s="3" t="s">
        <v>127</v>
      </c>
      <c r="EE132" s="3" t="s">
        <v>127</v>
      </c>
    </row>
    <row r="133" spans="1:135" s="90" customFormat="1" x14ac:dyDescent="0.2">
      <c r="A133" s="3">
        <v>35</v>
      </c>
      <c r="B133" s="19">
        <v>43520</v>
      </c>
      <c r="C133" s="3">
        <v>17113620</v>
      </c>
      <c r="D133" s="17" t="s">
        <v>208</v>
      </c>
      <c r="E133" s="3">
        <v>49</v>
      </c>
      <c r="F133" s="3"/>
      <c r="G133" s="3" t="s">
        <v>127</v>
      </c>
      <c r="H133" s="2">
        <v>98.38</v>
      </c>
      <c r="I133" s="2">
        <v>308.02999999999997</v>
      </c>
      <c r="J133" s="3" t="s">
        <v>127</v>
      </c>
      <c r="K133" s="3" t="s">
        <v>127</v>
      </c>
      <c r="L133" s="3" t="s">
        <v>127</v>
      </c>
      <c r="M133" s="3" t="s">
        <v>127</v>
      </c>
      <c r="N133" s="3" t="s">
        <v>127</v>
      </c>
      <c r="O133" s="3" t="s">
        <v>127</v>
      </c>
      <c r="P133" s="3">
        <v>51.700099999999999</v>
      </c>
      <c r="Q133" s="3" t="s">
        <v>127</v>
      </c>
      <c r="R133" s="3" t="s">
        <v>127</v>
      </c>
      <c r="S133" s="3" t="s">
        <v>127</v>
      </c>
      <c r="T133" s="2">
        <v>5.8980600000000001</v>
      </c>
      <c r="U133" s="3"/>
      <c r="V133" s="3"/>
      <c r="W133" s="2">
        <v>219.89099999999999</v>
      </c>
      <c r="X133" s="2">
        <v>7.9976900000000004</v>
      </c>
      <c r="Y133" s="2">
        <v>22.441800000000001</v>
      </c>
      <c r="Z133" s="2">
        <v>65.059200000000004</v>
      </c>
      <c r="AA133" s="2">
        <v>436.52109999999999</v>
      </c>
      <c r="AB133" s="2">
        <v>2.5893999999999999</v>
      </c>
      <c r="AC133" s="2" t="s">
        <v>128</v>
      </c>
      <c r="AD133" s="2">
        <v>156</v>
      </c>
      <c r="AE133" s="2">
        <v>0.25080000000000002</v>
      </c>
      <c r="AF133" s="2"/>
      <c r="AG133" s="2"/>
      <c r="AH133" s="2"/>
      <c r="AI133" s="88">
        <v>0.20680000000000001</v>
      </c>
      <c r="AJ133" s="89">
        <v>1.32</v>
      </c>
      <c r="AK133" s="3" t="s">
        <v>127</v>
      </c>
      <c r="AL133" s="3" t="s">
        <v>127</v>
      </c>
      <c r="AM133" s="4"/>
      <c r="AN133" s="4"/>
      <c r="AO133" s="4"/>
      <c r="AP133" s="3" t="s">
        <v>127</v>
      </c>
      <c r="AQ133" s="3" t="s">
        <v>127</v>
      </c>
      <c r="AR133" s="3" t="s">
        <v>127</v>
      </c>
      <c r="AS133" s="2">
        <v>4.9058999999999999</v>
      </c>
      <c r="AT133" s="3" t="s">
        <v>127</v>
      </c>
      <c r="AU133" s="4"/>
      <c r="AV133" s="4"/>
      <c r="AW133" s="3" t="s">
        <v>127</v>
      </c>
      <c r="AX133" s="3" t="s">
        <v>127</v>
      </c>
      <c r="AY133" s="3" t="s">
        <v>127</v>
      </c>
      <c r="AZ133" s="3" t="s">
        <v>127</v>
      </c>
      <c r="BA133" s="4"/>
      <c r="BB133" s="3" t="s">
        <v>127</v>
      </c>
      <c r="BC133" s="3" t="s">
        <v>127</v>
      </c>
      <c r="BD133" s="3" t="s">
        <v>127</v>
      </c>
      <c r="BE133" s="2">
        <v>4.7613000000000003</v>
      </c>
      <c r="BF133" s="3" t="s">
        <v>127</v>
      </c>
      <c r="BG133" s="3" t="s">
        <v>127</v>
      </c>
      <c r="BH133" s="4"/>
      <c r="BI133" s="4"/>
      <c r="BJ133" s="4"/>
      <c r="BK133" s="4"/>
      <c r="BL133" s="3" t="s">
        <v>127</v>
      </c>
      <c r="BM133" s="4"/>
      <c r="BN133" s="4"/>
      <c r="BO133" s="3" t="s">
        <v>127</v>
      </c>
      <c r="BP133" s="3" t="s">
        <v>127</v>
      </c>
      <c r="BQ133" s="3" t="s">
        <v>127</v>
      </c>
      <c r="BR133" s="3" t="s">
        <v>127</v>
      </c>
      <c r="BS133" s="3" t="s">
        <v>127</v>
      </c>
      <c r="BT133" s="4"/>
      <c r="BU133" s="4"/>
      <c r="BV133" s="4"/>
      <c r="BW133" s="3" t="s">
        <v>127</v>
      </c>
      <c r="BX133" s="4"/>
      <c r="BY133" s="3"/>
      <c r="BZ133" s="3"/>
      <c r="CA133" s="3" t="s">
        <v>127</v>
      </c>
      <c r="CB133" s="3"/>
      <c r="CC133" s="3" t="s">
        <v>127</v>
      </c>
      <c r="CD133" s="2">
        <f>7.7866*10</f>
        <v>77.866</v>
      </c>
      <c r="CE133" s="3" t="s">
        <v>127</v>
      </c>
      <c r="CF133" s="3" t="s">
        <v>127</v>
      </c>
      <c r="CG133" s="3"/>
      <c r="CH133" s="3"/>
      <c r="CI133" s="2" t="s">
        <v>128</v>
      </c>
      <c r="CJ133" s="3" t="s">
        <v>127</v>
      </c>
      <c r="CK133" s="3" t="s">
        <v>127</v>
      </c>
      <c r="CL133" s="3" t="s">
        <v>127</v>
      </c>
      <c r="CM133" s="2" t="s">
        <v>128</v>
      </c>
      <c r="CN133" s="3" t="s">
        <v>127</v>
      </c>
      <c r="CO133" s="3" t="s">
        <v>127</v>
      </c>
      <c r="CP133" s="3" t="s">
        <v>127</v>
      </c>
      <c r="CQ133" s="3" t="s">
        <v>127</v>
      </c>
      <c r="CR133" s="3" t="s">
        <v>127</v>
      </c>
      <c r="CS133" s="2" t="s">
        <v>128</v>
      </c>
      <c r="CT133" s="3"/>
      <c r="CU133" s="113" t="s">
        <v>133</v>
      </c>
      <c r="CV133" s="113" t="s">
        <v>133</v>
      </c>
      <c r="CW133" s="109" t="s">
        <v>131</v>
      </c>
      <c r="CX133" s="109" t="s">
        <v>131</v>
      </c>
      <c r="CY133" s="109" t="s">
        <v>131</v>
      </c>
      <c r="CZ133" s="109" t="s">
        <v>131</v>
      </c>
      <c r="DA133" s="109" t="s">
        <v>131</v>
      </c>
      <c r="DB133" s="109" t="s">
        <v>131</v>
      </c>
      <c r="DC133" s="109" t="s">
        <v>131</v>
      </c>
      <c r="DD133" s="109" t="s">
        <v>131</v>
      </c>
      <c r="DE133" s="3"/>
      <c r="DF133" s="3"/>
      <c r="DG133" s="3"/>
      <c r="DH133" s="3"/>
      <c r="DI133" s="3" t="s">
        <v>211</v>
      </c>
      <c r="DJ133" s="3" t="s">
        <v>131</v>
      </c>
      <c r="DK133" s="3" t="s">
        <v>131</v>
      </c>
      <c r="DL133" s="3" t="s">
        <v>131</v>
      </c>
      <c r="DM133" s="3" t="s">
        <v>131</v>
      </c>
      <c r="DN133" s="3" t="s">
        <v>131</v>
      </c>
      <c r="DO133" s="3" t="s">
        <v>131</v>
      </c>
      <c r="DP133" s="3" t="s">
        <v>131</v>
      </c>
      <c r="DQ133" s="3" t="s">
        <v>131</v>
      </c>
      <c r="DR133" s="3" t="s">
        <v>131</v>
      </c>
      <c r="DS133" s="3" t="s">
        <v>131</v>
      </c>
      <c r="DT133" s="3" t="s">
        <v>131</v>
      </c>
      <c r="DU133" s="3" t="s">
        <v>131</v>
      </c>
      <c r="DV133" s="3" t="s">
        <v>131</v>
      </c>
      <c r="DW133" s="3" t="s">
        <v>131</v>
      </c>
      <c r="DX133" s="3" t="s">
        <v>131</v>
      </c>
      <c r="DY133" s="3" t="s">
        <v>131</v>
      </c>
      <c r="DZ133" s="3" t="s">
        <v>131</v>
      </c>
      <c r="EA133" s="3" t="s">
        <v>131</v>
      </c>
      <c r="EB133" s="3" t="s">
        <v>131</v>
      </c>
      <c r="EC133" s="3" t="s">
        <v>131</v>
      </c>
      <c r="ED133" s="3" t="s">
        <v>131</v>
      </c>
      <c r="EE133" s="3" t="s">
        <v>131</v>
      </c>
    </row>
    <row r="134" spans="1:135" s="90" customFormat="1" x14ac:dyDescent="0.2">
      <c r="A134" s="3">
        <v>35</v>
      </c>
      <c r="B134" s="19">
        <v>43599</v>
      </c>
      <c r="C134" s="3">
        <v>17113620</v>
      </c>
      <c r="D134" s="17" t="s">
        <v>208</v>
      </c>
      <c r="E134" s="3">
        <v>32</v>
      </c>
      <c r="F134" s="3"/>
      <c r="G134" s="3" t="s">
        <v>127</v>
      </c>
      <c r="H134" s="2">
        <v>96.786199999999994</v>
      </c>
      <c r="I134" s="2">
        <v>309.84300000000002</v>
      </c>
      <c r="J134" s="3" t="s">
        <v>127</v>
      </c>
      <c r="K134" s="3" t="s">
        <v>127</v>
      </c>
      <c r="L134" s="3" t="s">
        <v>127</v>
      </c>
      <c r="M134" s="2" t="s">
        <v>127</v>
      </c>
      <c r="N134" s="3" t="s">
        <v>127</v>
      </c>
      <c r="O134" s="3" t="s">
        <v>127</v>
      </c>
      <c r="P134" s="2">
        <v>53.346400000000003</v>
      </c>
      <c r="Q134" s="3" t="s">
        <v>127</v>
      </c>
      <c r="R134" s="3" t="s">
        <v>127</v>
      </c>
      <c r="S134" s="3" t="s">
        <v>127</v>
      </c>
      <c r="T134" s="3" t="s">
        <v>127</v>
      </c>
      <c r="U134" s="3"/>
      <c r="V134" s="3"/>
      <c r="W134" s="2">
        <v>226.97399999999999</v>
      </c>
      <c r="X134" s="2">
        <v>7.4102100000000002</v>
      </c>
      <c r="Y134" s="2">
        <v>22.275300000000001</v>
      </c>
      <c r="Z134" s="2">
        <v>64.532799999999995</v>
      </c>
      <c r="AA134" s="2">
        <v>440.22160000000002</v>
      </c>
      <c r="AB134" s="85">
        <v>3.0306000000000002</v>
      </c>
      <c r="AC134" s="2" t="s">
        <v>212</v>
      </c>
      <c r="AD134" s="2">
        <v>165</v>
      </c>
      <c r="AE134" s="2">
        <v>0.20799999999999999</v>
      </c>
      <c r="AF134" s="87"/>
      <c r="AG134" s="87"/>
      <c r="AH134" s="87"/>
      <c r="AI134" s="88">
        <v>1.157</v>
      </c>
      <c r="AJ134" s="88"/>
      <c r="AK134" s="3" t="s">
        <v>127</v>
      </c>
      <c r="AL134" s="3" t="s">
        <v>127</v>
      </c>
      <c r="AM134" s="4"/>
      <c r="AN134" s="4"/>
      <c r="AO134" s="4"/>
      <c r="AP134" s="3" t="s">
        <v>127</v>
      </c>
      <c r="AQ134" s="3" t="s">
        <v>127</v>
      </c>
      <c r="AR134" s="3" t="s">
        <v>127</v>
      </c>
      <c r="AS134" s="3" t="s">
        <v>127</v>
      </c>
      <c r="AT134" s="3" t="s">
        <v>127</v>
      </c>
      <c r="AU134" s="4"/>
      <c r="AV134" s="4"/>
      <c r="AW134" s="3" t="s">
        <v>127</v>
      </c>
      <c r="AX134" s="3" t="s">
        <v>127</v>
      </c>
      <c r="AY134" s="3" t="s">
        <v>127</v>
      </c>
      <c r="AZ134" s="3" t="s">
        <v>127</v>
      </c>
      <c r="BA134" s="4"/>
      <c r="BB134" s="3" t="s">
        <v>127</v>
      </c>
      <c r="BC134" s="3" t="s">
        <v>127</v>
      </c>
      <c r="BD134" s="3" t="s">
        <v>127</v>
      </c>
      <c r="BE134" s="3" t="s">
        <v>128</v>
      </c>
      <c r="BF134" s="3" t="s">
        <v>127</v>
      </c>
      <c r="BG134" s="3" t="s">
        <v>127</v>
      </c>
      <c r="BH134" s="4"/>
      <c r="BI134" s="4"/>
      <c r="BJ134" s="4"/>
      <c r="BK134" s="4"/>
      <c r="BL134" s="2" t="s">
        <v>128</v>
      </c>
      <c r="BM134" s="4"/>
      <c r="BN134" s="4"/>
      <c r="BO134" s="3" t="s">
        <v>127</v>
      </c>
      <c r="BP134" s="3" t="s">
        <v>127</v>
      </c>
      <c r="BQ134" s="3" t="s">
        <v>127</v>
      </c>
      <c r="BR134" s="3" t="s">
        <v>127</v>
      </c>
      <c r="BS134" s="3" t="s">
        <v>127</v>
      </c>
      <c r="BT134" s="4"/>
      <c r="BU134" s="4"/>
      <c r="BV134" s="4"/>
      <c r="BW134" s="3" t="s">
        <v>127</v>
      </c>
      <c r="BX134" s="4"/>
      <c r="BY134" s="3"/>
      <c r="BZ134" s="3"/>
      <c r="CA134" s="3" t="s">
        <v>127</v>
      </c>
      <c r="CB134" s="3"/>
      <c r="CC134" s="3" t="s">
        <v>127</v>
      </c>
      <c r="CD134" s="2">
        <v>9.3916000000000004</v>
      </c>
      <c r="CE134" s="3" t="s">
        <v>127</v>
      </c>
      <c r="CF134" s="3" t="s">
        <v>127</v>
      </c>
      <c r="CG134" s="3"/>
      <c r="CH134" s="3"/>
      <c r="CI134" s="2">
        <v>1.2677</v>
      </c>
      <c r="CJ134" s="2">
        <v>1.0557000000000001</v>
      </c>
      <c r="CK134" s="3" t="s">
        <v>127</v>
      </c>
      <c r="CL134" s="3" t="s">
        <v>127</v>
      </c>
      <c r="CM134" s="2">
        <v>1.1092</v>
      </c>
      <c r="CN134" s="3" t="s">
        <v>127</v>
      </c>
      <c r="CO134" s="3" t="s">
        <v>127</v>
      </c>
      <c r="CP134" s="3" t="s">
        <v>127</v>
      </c>
      <c r="CQ134" s="3" t="s">
        <v>127</v>
      </c>
      <c r="CR134" s="3" t="s">
        <v>127</v>
      </c>
      <c r="CS134" s="2">
        <v>2.5</v>
      </c>
      <c r="CT134" s="3" t="s">
        <v>141</v>
      </c>
      <c r="CU134" s="109" t="s">
        <v>131</v>
      </c>
      <c r="CV134" s="114" t="s">
        <v>133</v>
      </c>
      <c r="CW134" s="109" t="s">
        <v>131</v>
      </c>
      <c r="CX134" s="109" t="s">
        <v>131</v>
      </c>
      <c r="CY134" s="109" t="s">
        <v>131</v>
      </c>
      <c r="CZ134" s="109" t="s">
        <v>131</v>
      </c>
      <c r="DA134" s="109" t="s">
        <v>131</v>
      </c>
      <c r="DB134" s="109" t="s">
        <v>131</v>
      </c>
      <c r="DC134" s="109" t="s">
        <v>131</v>
      </c>
      <c r="DD134" s="109" t="s">
        <v>131</v>
      </c>
      <c r="DE134" s="3"/>
      <c r="DF134" s="3"/>
      <c r="DG134" s="3"/>
      <c r="DH134" s="3"/>
      <c r="DI134" s="3"/>
      <c r="DJ134" s="3" t="s">
        <v>131</v>
      </c>
      <c r="DK134" s="3" t="s">
        <v>131</v>
      </c>
      <c r="DL134" s="3" t="s">
        <v>131</v>
      </c>
      <c r="DM134" s="3" t="s">
        <v>131</v>
      </c>
      <c r="DN134" s="3" t="s">
        <v>131</v>
      </c>
      <c r="DO134" s="3" t="s">
        <v>131</v>
      </c>
      <c r="DP134" s="3" t="s">
        <v>131</v>
      </c>
      <c r="DQ134" s="3" t="s">
        <v>131</v>
      </c>
      <c r="DR134" s="3" t="s">
        <v>131</v>
      </c>
      <c r="DS134" s="3" t="s">
        <v>131</v>
      </c>
      <c r="DT134" s="3" t="s">
        <v>131</v>
      </c>
      <c r="DU134" s="3" t="s">
        <v>131</v>
      </c>
      <c r="DV134" s="3" t="s">
        <v>131</v>
      </c>
      <c r="DW134" s="3" t="s">
        <v>131</v>
      </c>
      <c r="DX134" s="3" t="s">
        <v>131</v>
      </c>
      <c r="DY134" s="3" t="s">
        <v>131</v>
      </c>
      <c r="DZ134" s="3" t="s">
        <v>131</v>
      </c>
      <c r="EA134" s="3" t="s">
        <v>131</v>
      </c>
      <c r="EB134" s="3" t="s">
        <v>131</v>
      </c>
      <c r="EC134" s="3" t="s">
        <v>131</v>
      </c>
      <c r="ED134" s="3" t="s">
        <v>131</v>
      </c>
      <c r="EE134" s="3" t="s">
        <v>131</v>
      </c>
    </row>
    <row r="135" spans="1:135" s="90" customFormat="1" ht="16.5" x14ac:dyDescent="0.35">
      <c r="A135" s="3">
        <v>36</v>
      </c>
      <c r="B135" s="19">
        <v>40358</v>
      </c>
      <c r="C135" s="3">
        <v>17113702</v>
      </c>
      <c r="D135" s="17" t="s">
        <v>213</v>
      </c>
      <c r="E135" s="15">
        <v>6.9629000000000003</v>
      </c>
      <c r="F135" s="15"/>
      <c r="G135" s="85" t="s">
        <v>128</v>
      </c>
      <c r="H135" s="86">
        <v>102.4787</v>
      </c>
      <c r="I135" s="15">
        <v>154.24260000000001</v>
      </c>
      <c r="J135" s="15" t="s">
        <v>127</v>
      </c>
      <c r="K135" s="15" t="s">
        <v>127</v>
      </c>
      <c r="L135" s="15"/>
      <c r="M135" s="15">
        <v>2.5398999999999998</v>
      </c>
      <c r="N135" s="15" t="s">
        <v>128</v>
      </c>
      <c r="O135" s="15"/>
      <c r="P135" s="15">
        <v>47.277700000000003</v>
      </c>
      <c r="Q135" s="15">
        <v>2.0049999999999999</v>
      </c>
      <c r="R135" s="15" t="s">
        <v>128</v>
      </c>
      <c r="S135" s="15"/>
      <c r="T135" s="15"/>
      <c r="U135" s="15"/>
      <c r="V135" s="15"/>
      <c r="W135" s="15">
        <v>103.121</v>
      </c>
      <c r="X135" s="15">
        <v>8.3689400000000003</v>
      </c>
      <c r="Y135" s="15">
        <v>39.4283</v>
      </c>
      <c r="Z135" s="15">
        <v>152.084</v>
      </c>
      <c r="AA135" s="15">
        <v>200</v>
      </c>
      <c r="AB135" s="15"/>
      <c r="AC135" s="15">
        <v>81</v>
      </c>
      <c r="AD135" s="15"/>
      <c r="AE135" s="15">
        <v>134</v>
      </c>
      <c r="AF135" s="15"/>
      <c r="AG135" s="15"/>
      <c r="AH135" s="15"/>
      <c r="AI135" s="15"/>
      <c r="AJ135" s="15"/>
      <c r="AK135" s="3" t="s">
        <v>127</v>
      </c>
      <c r="AL135" s="3" t="s">
        <v>127</v>
      </c>
      <c r="AM135" s="3" t="s">
        <v>127</v>
      </c>
      <c r="AN135" s="3" t="s">
        <v>127</v>
      </c>
      <c r="AO135" s="3" t="s">
        <v>127</v>
      </c>
      <c r="AP135" s="3" t="s">
        <v>127</v>
      </c>
      <c r="AQ135" s="3" t="s">
        <v>127</v>
      </c>
      <c r="AR135" s="3" t="s">
        <v>127</v>
      </c>
      <c r="AS135" s="3" t="s">
        <v>127</v>
      </c>
      <c r="AT135" s="3" t="s">
        <v>127</v>
      </c>
      <c r="AU135" s="3" t="s">
        <v>127</v>
      </c>
      <c r="AV135" s="3" t="s">
        <v>127</v>
      </c>
      <c r="AW135" s="3" t="s">
        <v>127</v>
      </c>
      <c r="AX135" s="3" t="s">
        <v>127</v>
      </c>
      <c r="AY135" s="3" t="s">
        <v>127</v>
      </c>
      <c r="AZ135" s="3" t="s">
        <v>127</v>
      </c>
      <c r="BA135" s="3" t="s">
        <v>127</v>
      </c>
      <c r="BB135" s="3" t="s">
        <v>127</v>
      </c>
      <c r="BC135" s="3" t="s">
        <v>127</v>
      </c>
      <c r="BD135" s="3" t="s">
        <v>154</v>
      </c>
      <c r="BE135" s="3" t="s">
        <v>154</v>
      </c>
      <c r="BF135" s="3" t="s">
        <v>127</v>
      </c>
      <c r="BG135" s="3" t="s">
        <v>127</v>
      </c>
      <c r="BH135" s="3" t="s">
        <v>127</v>
      </c>
      <c r="BI135" s="3" t="s">
        <v>127</v>
      </c>
      <c r="BJ135" s="3" t="s">
        <v>127</v>
      </c>
      <c r="BK135" s="3" t="s">
        <v>127</v>
      </c>
      <c r="BL135" s="3" t="s">
        <v>127</v>
      </c>
      <c r="BM135" s="3" t="s">
        <v>127</v>
      </c>
      <c r="BN135" s="3" t="s">
        <v>127</v>
      </c>
      <c r="BO135" s="3" t="s">
        <v>127</v>
      </c>
      <c r="BP135" s="3" t="s">
        <v>127</v>
      </c>
      <c r="BQ135" s="3" t="s">
        <v>127</v>
      </c>
      <c r="BR135" s="3" t="s">
        <v>127</v>
      </c>
      <c r="BS135" s="3" t="s">
        <v>127</v>
      </c>
      <c r="BT135" s="3" t="s">
        <v>127</v>
      </c>
      <c r="BU135" s="3" t="s">
        <v>127</v>
      </c>
      <c r="BV135" s="3" t="s">
        <v>127</v>
      </c>
      <c r="BW135" s="3" t="s">
        <v>127</v>
      </c>
      <c r="BX135" s="3" t="s">
        <v>127</v>
      </c>
      <c r="BY135" s="3" t="s">
        <v>127</v>
      </c>
      <c r="BZ135" s="3" t="s">
        <v>127</v>
      </c>
      <c r="CA135" s="3" t="s">
        <v>127</v>
      </c>
      <c r="CB135" s="3" t="s">
        <v>127</v>
      </c>
      <c r="CC135" s="3" t="s">
        <v>127</v>
      </c>
      <c r="CD135" s="3" t="s">
        <v>127</v>
      </c>
      <c r="CE135" s="3" t="s">
        <v>127</v>
      </c>
      <c r="CF135" s="3" t="s">
        <v>127</v>
      </c>
      <c r="CG135" s="3" t="s">
        <v>127</v>
      </c>
      <c r="CH135" s="3" t="s">
        <v>127</v>
      </c>
      <c r="CI135" s="3" t="s">
        <v>127</v>
      </c>
      <c r="CJ135" s="3" t="s">
        <v>127</v>
      </c>
      <c r="CK135" s="3" t="s">
        <v>127</v>
      </c>
      <c r="CL135" s="3" t="s">
        <v>127</v>
      </c>
      <c r="CM135" s="3" t="s">
        <v>127</v>
      </c>
      <c r="CN135" s="3" t="s">
        <v>127</v>
      </c>
      <c r="CO135" s="3" t="s">
        <v>127</v>
      </c>
      <c r="CP135" s="3" t="s">
        <v>127</v>
      </c>
      <c r="CQ135" s="3" t="s">
        <v>127</v>
      </c>
      <c r="CR135" s="3" t="s">
        <v>127</v>
      </c>
      <c r="CS135" s="3" t="s">
        <v>127</v>
      </c>
      <c r="CT135" s="3"/>
      <c r="CU135" s="124" t="s">
        <v>328</v>
      </c>
      <c r="CV135" s="124" t="s">
        <v>328</v>
      </c>
      <c r="CW135" s="124" t="s">
        <v>328</v>
      </c>
      <c r="CX135" s="124" t="s">
        <v>328</v>
      </c>
      <c r="CY135" s="124" t="s">
        <v>328</v>
      </c>
      <c r="CZ135" s="124" t="s">
        <v>328</v>
      </c>
      <c r="DA135" s="124" t="s">
        <v>328</v>
      </c>
      <c r="DB135" s="126"/>
      <c r="DC135" s="126"/>
      <c r="DD135" s="124" t="s">
        <v>328</v>
      </c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</row>
    <row r="136" spans="1:135" s="90" customFormat="1" x14ac:dyDescent="0.2">
      <c r="A136" s="3">
        <v>36</v>
      </c>
      <c r="B136" s="19">
        <v>41416</v>
      </c>
      <c r="C136" s="3">
        <v>17113702</v>
      </c>
      <c r="D136" s="17" t="s">
        <v>213</v>
      </c>
      <c r="E136" s="15">
        <v>7.9309000000000003</v>
      </c>
      <c r="F136" s="15"/>
      <c r="G136" s="3"/>
      <c r="H136" s="86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3" t="s">
        <v>127</v>
      </c>
      <c r="AL136" s="3" t="s">
        <v>127</v>
      </c>
      <c r="AM136" s="3" t="s">
        <v>127</v>
      </c>
      <c r="AN136" s="3" t="s">
        <v>127</v>
      </c>
      <c r="AO136" s="3" t="s">
        <v>127</v>
      </c>
      <c r="AP136" s="3" t="s">
        <v>127</v>
      </c>
      <c r="AQ136" s="3" t="s">
        <v>127</v>
      </c>
      <c r="AR136" s="3" t="s">
        <v>127</v>
      </c>
      <c r="AS136" s="3" t="s">
        <v>127</v>
      </c>
      <c r="AT136" s="3" t="s">
        <v>127</v>
      </c>
      <c r="AU136" s="3" t="s">
        <v>127</v>
      </c>
      <c r="AV136" s="3" t="s">
        <v>127</v>
      </c>
      <c r="AW136" s="3" t="s">
        <v>127</v>
      </c>
      <c r="AX136" s="3" t="s">
        <v>127</v>
      </c>
      <c r="AY136" s="3" t="s">
        <v>127</v>
      </c>
      <c r="AZ136" s="3" t="s">
        <v>127</v>
      </c>
      <c r="BA136" s="3" t="s">
        <v>127</v>
      </c>
      <c r="BB136" s="3" t="s">
        <v>127</v>
      </c>
      <c r="BC136" s="3" t="s">
        <v>127</v>
      </c>
      <c r="BD136" s="3" t="s">
        <v>127</v>
      </c>
      <c r="BE136" s="3" t="s">
        <v>127</v>
      </c>
      <c r="BF136" s="3" t="s">
        <v>127</v>
      </c>
      <c r="BG136" s="3" t="s">
        <v>127</v>
      </c>
      <c r="BH136" s="3" t="s">
        <v>127</v>
      </c>
      <c r="BI136" s="3" t="s">
        <v>127</v>
      </c>
      <c r="BJ136" s="3" t="s">
        <v>127</v>
      </c>
      <c r="BK136" s="3" t="s">
        <v>127</v>
      </c>
      <c r="BL136" s="3" t="s">
        <v>127</v>
      </c>
      <c r="BM136" s="3" t="s">
        <v>127</v>
      </c>
      <c r="BN136" s="3" t="s">
        <v>127</v>
      </c>
      <c r="BO136" s="3" t="s">
        <v>127</v>
      </c>
      <c r="BP136" s="3" t="s">
        <v>127</v>
      </c>
      <c r="BQ136" s="3" t="s">
        <v>127</v>
      </c>
      <c r="BR136" s="3" t="s">
        <v>127</v>
      </c>
      <c r="BS136" s="3" t="s">
        <v>127</v>
      </c>
      <c r="BT136" s="3" t="s">
        <v>127</v>
      </c>
      <c r="BU136" s="3" t="s">
        <v>127</v>
      </c>
      <c r="BV136" s="3" t="s">
        <v>127</v>
      </c>
      <c r="BW136" s="3" t="s">
        <v>127</v>
      </c>
      <c r="BX136" s="3" t="s">
        <v>127</v>
      </c>
      <c r="BY136" s="3" t="s">
        <v>127</v>
      </c>
      <c r="BZ136" s="3" t="s">
        <v>127</v>
      </c>
      <c r="CA136" s="3" t="s">
        <v>127</v>
      </c>
      <c r="CB136" s="3" t="s">
        <v>127</v>
      </c>
      <c r="CC136" s="3" t="s">
        <v>127</v>
      </c>
      <c r="CD136" s="3" t="s">
        <v>127</v>
      </c>
      <c r="CE136" s="3" t="s">
        <v>127</v>
      </c>
      <c r="CF136" s="3" t="s">
        <v>127</v>
      </c>
      <c r="CG136" s="3" t="s">
        <v>127</v>
      </c>
      <c r="CH136" s="3" t="s">
        <v>127</v>
      </c>
      <c r="CI136" s="3" t="s">
        <v>127</v>
      </c>
      <c r="CJ136" s="3" t="s">
        <v>127</v>
      </c>
      <c r="CK136" s="3" t="s">
        <v>127</v>
      </c>
      <c r="CL136" s="3" t="s">
        <v>127</v>
      </c>
      <c r="CM136" s="3" t="s">
        <v>127</v>
      </c>
      <c r="CN136" s="3" t="s">
        <v>127</v>
      </c>
      <c r="CO136" s="3" t="s">
        <v>127</v>
      </c>
      <c r="CP136" s="3" t="s">
        <v>127</v>
      </c>
      <c r="CQ136" s="3" t="s">
        <v>127</v>
      </c>
      <c r="CR136" s="3" t="s">
        <v>127</v>
      </c>
      <c r="CS136" s="3" t="s">
        <v>127</v>
      </c>
      <c r="CT136" s="3"/>
      <c r="CU136" s="4" t="s">
        <v>131</v>
      </c>
      <c r="CV136" s="4" t="s">
        <v>131</v>
      </c>
      <c r="CW136" s="4" t="s">
        <v>131</v>
      </c>
      <c r="CX136" s="4" t="s">
        <v>131</v>
      </c>
      <c r="CY136" s="4" t="s">
        <v>131</v>
      </c>
      <c r="CZ136" s="4" t="s">
        <v>131</v>
      </c>
      <c r="DA136" s="4" t="s">
        <v>131</v>
      </c>
      <c r="DB136" s="4" t="s">
        <v>131</v>
      </c>
      <c r="DC136" s="4" t="s">
        <v>131</v>
      </c>
      <c r="DD136" s="3"/>
      <c r="DE136" s="3"/>
      <c r="DF136" s="3"/>
      <c r="DG136" s="3"/>
      <c r="DH136" s="3"/>
      <c r="DI136" s="3"/>
      <c r="DJ136" s="3" t="s">
        <v>127</v>
      </c>
      <c r="DK136" s="3" t="s">
        <v>127</v>
      </c>
      <c r="DL136" s="3" t="s">
        <v>127</v>
      </c>
      <c r="DM136" s="3" t="s">
        <v>127</v>
      </c>
      <c r="DN136" s="3" t="s">
        <v>127</v>
      </c>
      <c r="DO136" s="3" t="s">
        <v>127</v>
      </c>
      <c r="DP136" s="3" t="s">
        <v>127</v>
      </c>
      <c r="DQ136" s="3" t="s">
        <v>127</v>
      </c>
      <c r="DR136" s="3" t="s">
        <v>127</v>
      </c>
      <c r="DS136" s="3" t="s">
        <v>127</v>
      </c>
      <c r="DT136" s="3" t="s">
        <v>127</v>
      </c>
      <c r="DU136" s="3" t="s">
        <v>127</v>
      </c>
      <c r="DV136" s="3" t="s">
        <v>127</v>
      </c>
      <c r="DW136" s="3" t="s">
        <v>127</v>
      </c>
      <c r="DX136" s="3" t="s">
        <v>127</v>
      </c>
      <c r="DY136" s="3" t="s">
        <v>127</v>
      </c>
      <c r="DZ136" s="3" t="s">
        <v>127</v>
      </c>
      <c r="EA136" s="3" t="s">
        <v>127</v>
      </c>
      <c r="EB136" s="3" t="s">
        <v>127</v>
      </c>
      <c r="EC136" s="3" t="s">
        <v>127</v>
      </c>
      <c r="ED136" s="3" t="s">
        <v>127</v>
      </c>
      <c r="EE136" s="3" t="s">
        <v>127</v>
      </c>
    </row>
    <row r="137" spans="1:135" s="90" customFormat="1" x14ac:dyDescent="0.2">
      <c r="A137" s="3">
        <v>36</v>
      </c>
      <c r="B137" s="19">
        <v>42920</v>
      </c>
      <c r="C137" s="3">
        <v>17113702</v>
      </c>
      <c r="D137" s="17" t="s">
        <v>213</v>
      </c>
      <c r="E137" s="15">
        <v>8.3000000000000007</v>
      </c>
      <c r="F137" s="15" t="s">
        <v>127</v>
      </c>
      <c r="G137" s="3" t="s">
        <v>127</v>
      </c>
      <c r="H137" s="86">
        <v>112.9</v>
      </c>
      <c r="I137" s="15">
        <v>145.46</v>
      </c>
      <c r="J137" s="15" t="s">
        <v>127</v>
      </c>
      <c r="K137" s="15" t="s">
        <v>127</v>
      </c>
      <c r="L137" s="15" t="s">
        <v>127</v>
      </c>
      <c r="M137" s="15" t="s">
        <v>127</v>
      </c>
      <c r="N137" s="15" t="s">
        <v>127</v>
      </c>
      <c r="O137" s="15" t="s">
        <v>136</v>
      </c>
      <c r="P137" s="15">
        <v>40.104599999999998</v>
      </c>
      <c r="Q137" s="15" t="s">
        <v>127</v>
      </c>
      <c r="R137" s="15" t="s">
        <v>127</v>
      </c>
      <c r="S137" s="15"/>
      <c r="T137" s="15">
        <v>25.351500000000001</v>
      </c>
      <c r="U137" s="15">
        <v>1000.34</v>
      </c>
      <c r="V137" s="15"/>
      <c r="W137" s="15">
        <v>110.871</v>
      </c>
      <c r="X137" s="15">
        <v>8.6401199999999996</v>
      </c>
      <c r="Y137" s="15">
        <v>45.565899999999999</v>
      </c>
      <c r="Z137" s="15">
        <v>188.92</v>
      </c>
      <c r="AA137" s="15">
        <v>218.23859999999999</v>
      </c>
      <c r="AB137" s="15">
        <v>0.65890000000000004</v>
      </c>
      <c r="AC137" s="15">
        <v>152.32919999999999</v>
      </c>
      <c r="AD137" s="15">
        <v>430</v>
      </c>
      <c r="AE137" s="15">
        <v>139.40020000000001</v>
      </c>
      <c r="AF137" s="15"/>
      <c r="AG137" s="15"/>
      <c r="AH137" s="15"/>
      <c r="AI137" s="15"/>
      <c r="AJ137" s="15"/>
      <c r="AK137" s="3" t="s">
        <v>127</v>
      </c>
      <c r="AL137" s="3" t="s">
        <v>127</v>
      </c>
      <c r="AM137" s="3" t="s">
        <v>127</v>
      </c>
      <c r="AN137" s="3" t="s">
        <v>127</v>
      </c>
      <c r="AO137" s="3" t="s">
        <v>127</v>
      </c>
      <c r="AP137" s="3" t="s">
        <v>127</v>
      </c>
      <c r="AQ137" s="3" t="s">
        <v>127</v>
      </c>
      <c r="AR137" s="3" t="s">
        <v>127</v>
      </c>
      <c r="AS137" s="3" t="s">
        <v>127</v>
      </c>
      <c r="AT137" s="3" t="s">
        <v>127</v>
      </c>
      <c r="AU137" s="3" t="s">
        <v>127</v>
      </c>
      <c r="AV137" s="3" t="s">
        <v>127</v>
      </c>
      <c r="AW137" s="3" t="s">
        <v>127</v>
      </c>
      <c r="AX137" s="3" t="s">
        <v>127</v>
      </c>
      <c r="AY137" s="3" t="s">
        <v>127</v>
      </c>
      <c r="AZ137" s="3" t="s">
        <v>127</v>
      </c>
      <c r="BA137" s="3" t="s">
        <v>127</v>
      </c>
      <c r="BB137" s="3" t="s">
        <v>127</v>
      </c>
      <c r="BC137" s="3" t="s">
        <v>127</v>
      </c>
      <c r="BD137" s="3" t="s">
        <v>127</v>
      </c>
      <c r="BE137" s="3" t="s">
        <v>127</v>
      </c>
      <c r="BF137" s="3" t="s">
        <v>127</v>
      </c>
      <c r="BG137" s="3" t="s">
        <v>127</v>
      </c>
      <c r="BH137" s="3" t="s">
        <v>127</v>
      </c>
      <c r="BI137" s="3" t="s">
        <v>127</v>
      </c>
      <c r="BJ137" s="3" t="s">
        <v>127</v>
      </c>
      <c r="BK137" s="3" t="s">
        <v>127</v>
      </c>
      <c r="BL137" s="3" t="s">
        <v>127</v>
      </c>
      <c r="BM137" s="3" t="s">
        <v>127</v>
      </c>
      <c r="BN137" s="3" t="s">
        <v>127</v>
      </c>
      <c r="BO137" s="3" t="s">
        <v>127</v>
      </c>
      <c r="BP137" s="3" t="s">
        <v>127</v>
      </c>
      <c r="BQ137" s="3" t="s">
        <v>127</v>
      </c>
      <c r="BR137" s="3" t="s">
        <v>127</v>
      </c>
      <c r="BS137" s="3" t="s">
        <v>127</v>
      </c>
      <c r="BT137" s="3" t="s">
        <v>127</v>
      </c>
      <c r="BU137" s="3" t="s">
        <v>127</v>
      </c>
      <c r="BV137" s="3" t="s">
        <v>127</v>
      </c>
      <c r="BW137" s="3" t="s">
        <v>127</v>
      </c>
      <c r="BX137" s="3" t="s">
        <v>127</v>
      </c>
      <c r="BY137" s="3" t="s">
        <v>127</v>
      </c>
      <c r="BZ137" s="3" t="s">
        <v>127</v>
      </c>
      <c r="CA137" s="3" t="s">
        <v>127</v>
      </c>
      <c r="CB137" s="3" t="s">
        <v>127</v>
      </c>
      <c r="CC137" s="3" t="s">
        <v>127</v>
      </c>
      <c r="CD137" s="3" t="s">
        <v>127</v>
      </c>
      <c r="CE137" s="3" t="s">
        <v>127</v>
      </c>
      <c r="CF137" s="3" t="s">
        <v>127</v>
      </c>
      <c r="CG137" s="3" t="s">
        <v>127</v>
      </c>
      <c r="CH137" s="3" t="s">
        <v>127</v>
      </c>
      <c r="CI137" s="3" t="s">
        <v>127</v>
      </c>
      <c r="CJ137" s="3" t="s">
        <v>127</v>
      </c>
      <c r="CK137" s="3" t="s">
        <v>127</v>
      </c>
      <c r="CL137" s="3" t="s">
        <v>127</v>
      </c>
      <c r="CM137" s="3" t="s">
        <v>127</v>
      </c>
      <c r="CN137" s="3" t="s">
        <v>127</v>
      </c>
      <c r="CO137" s="3" t="s">
        <v>127</v>
      </c>
      <c r="CP137" s="3" t="s">
        <v>127</v>
      </c>
      <c r="CQ137" s="3" t="s">
        <v>127</v>
      </c>
      <c r="CR137" s="3" t="s">
        <v>127</v>
      </c>
      <c r="CS137" s="3" t="s">
        <v>127</v>
      </c>
      <c r="CT137" s="3"/>
      <c r="CU137" s="4" t="s">
        <v>131</v>
      </c>
      <c r="CV137" s="4" t="s">
        <v>131</v>
      </c>
      <c r="CW137" s="4" t="s">
        <v>131</v>
      </c>
      <c r="CX137" s="4" t="s">
        <v>131</v>
      </c>
      <c r="CY137" s="4" t="s">
        <v>131</v>
      </c>
      <c r="CZ137" s="4" t="s">
        <v>131</v>
      </c>
      <c r="DA137" s="4" t="s">
        <v>131</v>
      </c>
      <c r="DB137" s="4" t="s">
        <v>131</v>
      </c>
      <c r="DC137" s="4" t="s">
        <v>131</v>
      </c>
      <c r="DD137" s="4" t="s">
        <v>131</v>
      </c>
      <c r="DE137" s="3"/>
      <c r="DF137" s="3"/>
      <c r="DG137" s="3"/>
      <c r="DH137" s="3"/>
      <c r="DI137" s="3" t="s">
        <v>214</v>
      </c>
      <c r="DJ137" s="3" t="s">
        <v>127</v>
      </c>
      <c r="DK137" s="3" t="s">
        <v>127</v>
      </c>
      <c r="DL137" s="3" t="s">
        <v>127</v>
      </c>
      <c r="DM137" s="3" t="s">
        <v>127</v>
      </c>
      <c r="DN137" s="3" t="s">
        <v>127</v>
      </c>
      <c r="DO137" s="3" t="s">
        <v>127</v>
      </c>
      <c r="DP137" s="3" t="s">
        <v>127</v>
      </c>
      <c r="DQ137" s="3" t="s">
        <v>127</v>
      </c>
      <c r="DR137" s="3" t="s">
        <v>127</v>
      </c>
      <c r="DS137" s="3" t="s">
        <v>127</v>
      </c>
      <c r="DT137" s="3" t="s">
        <v>127</v>
      </c>
      <c r="DU137" s="3" t="s">
        <v>127</v>
      </c>
      <c r="DV137" s="3" t="s">
        <v>127</v>
      </c>
      <c r="DW137" s="3" t="s">
        <v>127</v>
      </c>
      <c r="DX137" s="3" t="s">
        <v>127</v>
      </c>
      <c r="DY137" s="3" t="s">
        <v>127</v>
      </c>
      <c r="DZ137" s="3" t="s">
        <v>127</v>
      </c>
      <c r="EA137" s="3" t="s">
        <v>127</v>
      </c>
      <c r="EB137" s="3" t="s">
        <v>127</v>
      </c>
      <c r="EC137" s="3" t="s">
        <v>127</v>
      </c>
      <c r="ED137" s="3" t="s">
        <v>127</v>
      </c>
      <c r="EE137" s="3" t="s">
        <v>127</v>
      </c>
    </row>
    <row r="138" spans="1:135" s="90" customFormat="1" ht="16.5" x14ac:dyDescent="0.35">
      <c r="A138" s="3">
        <v>37</v>
      </c>
      <c r="B138" s="19">
        <v>40185</v>
      </c>
      <c r="C138" s="3">
        <v>17113703</v>
      </c>
      <c r="D138" s="17" t="s">
        <v>215</v>
      </c>
      <c r="E138" s="15" t="s">
        <v>216</v>
      </c>
      <c r="F138" s="15"/>
      <c r="G138" s="85" t="s">
        <v>128</v>
      </c>
      <c r="H138" s="86">
        <v>178.66069999999999</v>
      </c>
      <c r="I138" s="15">
        <v>101.7475</v>
      </c>
      <c r="J138" s="15"/>
      <c r="K138" s="15" t="s">
        <v>127</v>
      </c>
      <c r="L138" s="15"/>
      <c r="M138" s="15">
        <v>1.6991000000000001</v>
      </c>
      <c r="N138" s="15" t="s">
        <v>128</v>
      </c>
      <c r="O138" s="15"/>
      <c r="P138" s="15">
        <v>1.2108000000000001</v>
      </c>
      <c r="Q138" s="15">
        <v>1.5318000000000001</v>
      </c>
      <c r="R138" s="15"/>
      <c r="S138" s="15"/>
      <c r="T138" s="15"/>
      <c r="U138" s="15"/>
      <c r="V138" s="15"/>
      <c r="W138" s="15">
        <v>92.667199999999994</v>
      </c>
      <c r="X138" s="15">
        <v>2.3959100000000002</v>
      </c>
      <c r="Y138" s="15">
        <v>30.959900000000001</v>
      </c>
      <c r="Z138" s="15">
        <v>92.164500000000004</v>
      </c>
      <c r="AA138" s="15">
        <v>129.4641</v>
      </c>
      <c r="AB138" s="15">
        <v>1.4189000000000001</v>
      </c>
      <c r="AC138" s="15">
        <v>75.681100000000001</v>
      </c>
      <c r="AD138" s="15">
        <v>198.4</v>
      </c>
      <c r="AE138" s="15">
        <v>136.2868</v>
      </c>
      <c r="AF138" s="15">
        <v>3.7394999999999998E-2</v>
      </c>
      <c r="AG138" s="15"/>
      <c r="AH138" s="15"/>
      <c r="AI138" s="15"/>
      <c r="AJ138" s="15"/>
      <c r="AK138" s="3" t="s">
        <v>127</v>
      </c>
      <c r="AL138" s="3" t="s">
        <v>127</v>
      </c>
      <c r="AM138" s="3" t="s">
        <v>127</v>
      </c>
      <c r="AN138" s="3" t="s">
        <v>127</v>
      </c>
      <c r="AO138" s="3" t="s">
        <v>127</v>
      </c>
      <c r="AP138" s="3" t="s">
        <v>127</v>
      </c>
      <c r="AQ138" s="3" t="s">
        <v>127</v>
      </c>
      <c r="AR138" s="3" t="s">
        <v>127</v>
      </c>
      <c r="AS138" s="3" t="s">
        <v>127</v>
      </c>
      <c r="AT138" s="3" t="s">
        <v>127</v>
      </c>
      <c r="AU138" s="3" t="s">
        <v>127</v>
      </c>
      <c r="AV138" s="3" t="s">
        <v>127</v>
      </c>
      <c r="AW138" s="3" t="s">
        <v>127</v>
      </c>
      <c r="AX138" s="3" t="s">
        <v>127</v>
      </c>
      <c r="AY138" s="3" t="s">
        <v>127</v>
      </c>
      <c r="AZ138" s="3" t="s">
        <v>127</v>
      </c>
      <c r="BA138" s="3" t="s">
        <v>127</v>
      </c>
      <c r="BB138" s="3" t="s">
        <v>127</v>
      </c>
      <c r="BC138" s="3" t="s">
        <v>133</v>
      </c>
      <c r="BD138" s="3" t="s">
        <v>127</v>
      </c>
      <c r="BE138" s="3">
        <v>1.17</v>
      </c>
      <c r="BF138" s="3" t="s">
        <v>127</v>
      </c>
      <c r="BG138" s="3" t="s">
        <v>127</v>
      </c>
      <c r="BH138" s="3" t="s">
        <v>127</v>
      </c>
      <c r="BI138" s="3" t="s">
        <v>127</v>
      </c>
      <c r="BJ138" s="3" t="s">
        <v>127</v>
      </c>
      <c r="BK138" s="3" t="s">
        <v>127</v>
      </c>
      <c r="BL138" s="3" t="s">
        <v>140</v>
      </c>
      <c r="BM138" s="3" t="s">
        <v>127</v>
      </c>
      <c r="BN138" s="3" t="s">
        <v>127</v>
      </c>
      <c r="BO138" s="3" t="s">
        <v>127</v>
      </c>
      <c r="BP138" s="3" t="s">
        <v>127</v>
      </c>
      <c r="BQ138" s="3" t="s">
        <v>127</v>
      </c>
      <c r="BR138" s="3" t="s">
        <v>127</v>
      </c>
      <c r="BS138" s="3" t="s">
        <v>127</v>
      </c>
      <c r="BT138" s="3" t="s">
        <v>127</v>
      </c>
      <c r="BU138" s="3" t="s">
        <v>127</v>
      </c>
      <c r="BV138" s="3" t="s">
        <v>127</v>
      </c>
      <c r="BW138" s="3" t="s">
        <v>127</v>
      </c>
      <c r="BX138" s="3" t="s">
        <v>127</v>
      </c>
      <c r="BY138" s="3" t="s">
        <v>127</v>
      </c>
      <c r="BZ138" s="3" t="s">
        <v>127</v>
      </c>
      <c r="CA138" s="3" t="s">
        <v>127</v>
      </c>
      <c r="CB138" s="3" t="s">
        <v>127</v>
      </c>
      <c r="CC138" s="3" t="s">
        <v>127</v>
      </c>
      <c r="CD138" s="3" t="s">
        <v>127</v>
      </c>
      <c r="CE138" s="3" t="s">
        <v>127</v>
      </c>
      <c r="CF138" s="3" t="s">
        <v>127</v>
      </c>
      <c r="CG138" s="3" t="s">
        <v>127</v>
      </c>
      <c r="CH138" s="3" t="s">
        <v>127</v>
      </c>
      <c r="CI138" s="3" t="s">
        <v>127</v>
      </c>
      <c r="CJ138" s="3" t="s">
        <v>154</v>
      </c>
      <c r="CK138" s="3" t="s">
        <v>127</v>
      </c>
      <c r="CL138" s="3" t="s">
        <v>127</v>
      </c>
      <c r="CM138" s="3" t="s">
        <v>127</v>
      </c>
      <c r="CN138" s="3" t="s">
        <v>127</v>
      </c>
      <c r="CO138" s="3" t="s">
        <v>127</v>
      </c>
      <c r="CP138" s="3" t="s">
        <v>127</v>
      </c>
      <c r="CQ138" s="3" t="s">
        <v>127</v>
      </c>
      <c r="CR138" s="3" t="s">
        <v>127</v>
      </c>
      <c r="CS138" s="3" t="s">
        <v>127</v>
      </c>
      <c r="CT138" s="3"/>
      <c r="CU138" s="115">
        <v>7.7</v>
      </c>
      <c r="CV138" s="115" t="s">
        <v>328</v>
      </c>
      <c r="CW138" s="115" t="s">
        <v>328</v>
      </c>
      <c r="CX138" s="115" t="s">
        <v>328</v>
      </c>
      <c r="CY138" s="115" t="s">
        <v>328</v>
      </c>
      <c r="CZ138" s="115" t="s">
        <v>328</v>
      </c>
      <c r="DA138" s="115" t="s">
        <v>328</v>
      </c>
      <c r="DB138" s="106"/>
      <c r="DC138" s="106"/>
      <c r="DD138" s="115" t="s">
        <v>328</v>
      </c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</row>
    <row r="139" spans="1:135" s="90" customFormat="1" ht="16.5" x14ac:dyDescent="0.35">
      <c r="A139" s="3">
        <v>37</v>
      </c>
      <c r="B139" s="19">
        <v>40689</v>
      </c>
      <c r="C139" s="3">
        <v>17113703</v>
      </c>
      <c r="D139" s="17" t="s">
        <v>215</v>
      </c>
      <c r="E139" s="15" t="s">
        <v>216</v>
      </c>
      <c r="F139" s="15"/>
      <c r="G139" s="85">
        <v>1.3344</v>
      </c>
      <c r="H139" s="86" t="s">
        <v>134</v>
      </c>
      <c r="I139" s="15">
        <v>107.4901</v>
      </c>
      <c r="J139" s="15">
        <v>0.1032</v>
      </c>
      <c r="K139" s="15" t="s">
        <v>127</v>
      </c>
      <c r="L139" s="15"/>
      <c r="M139" s="15">
        <v>2.5266000000000002</v>
      </c>
      <c r="N139" s="15" t="s">
        <v>127</v>
      </c>
      <c r="O139" s="15" t="s">
        <v>127</v>
      </c>
      <c r="P139" s="15" t="s">
        <v>127</v>
      </c>
      <c r="Q139" s="15">
        <v>1.5093000000000001</v>
      </c>
      <c r="R139" s="15">
        <v>0.19</v>
      </c>
      <c r="S139" s="15"/>
      <c r="T139" s="15"/>
      <c r="U139" s="15" t="s">
        <v>134</v>
      </c>
      <c r="V139" s="15"/>
      <c r="W139" s="15"/>
      <c r="X139" s="15"/>
      <c r="Y139" s="15"/>
      <c r="Z139" s="15"/>
      <c r="AA139" s="15">
        <v>117</v>
      </c>
      <c r="AB139" s="15"/>
      <c r="AC139" s="15"/>
      <c r="AD139" s="15"/>
      <c r="AE139" s="15">
        <v>109</v>
      </c>
      <c r="AF139" s="15"/>
      <c r="AG139" s="15"/>
      <c r="AH139" s="15"/>
      <c r="AI139" s="15"/>
      <c r="AJ139" s="15"/>
      <c r="AK139" s="3" t="s">
        <v>153</v>
      </c>
      <c r="AL139" s="3" t="s">
        <v>178</v>
      </c>
      <c r="AM139" s="3" t="s">
        <v>178</v>
      </c>
      <c r="AN139" s="3" t="s">
        <v>178</v>
      </c>
      <c r="AO139" s="3" t="s">
        <v>178</v>
      </c>
      <c r="AP139" s="3" t="s">
        <v>153</v>
      </c>
      <c r="AQ139" s="3" t="s">
        <v>178</v>
      </c>
      <c r="AR139" s="3" t="s">
        <v>178</v>
      </c>
      <c r="AS139" s="3" t="s">
        <v>153</v>
      </c>
      <c r="AT139" s="3" t="s">
        <v>178</v>
      </c>
      <c r="AU139" s="3" t="s">
        <v>178</v>
      </c>
      <c r="AV139" s="3" t="s">
        <v>178</v>
      </c>
      <c r="AW139" s="3" t="s">
        <v>179</v>
      </c>
      <c r="AX139" s="3" t="s">
        <v>153</v>
      </c>
      <c r="AY139" s="3" t="s">
        <v>178</v>
      </c>
      <c r="AZ139" s="3" t="s">
        <v>178</v>
      </c>
      <c r="BA139" s="3" t="s">
        <v>178</v>
      </c>
      <c r="BB139" s="3" t="s">
        <v>178</v>
      </c>
      <c r="BC139" s="3" t="s">
        <v>153</v>
      </c>
      <c r="BD139" s="3" t="s">
        <v>178</v>
      </c>
      <c r="BE139" s="3" t="s">
        <v>153</v>
      </c>
      <c r="BF139" s="3" t="s">
        <v>178</v>
      </c>
      <c r="BG139" s="3" t="s">
        <v>178</v>
      </c>
      <c r="BH139" s="3" t="s">
        <v>178</v>
      </c>
      <c r="BI139" s="3" t="s">
        <v>178</v>
      </c>
      <c r="BJ139" s="3" t="s">
        <v>178</v>
      </c>
      <c r="BK139" s="3" t="s">
        <v>178</v>
      </c>
      <c r="BL139" s="3" t="s">
        <v>153</v>
      </c>
      <c r="BM139" s="3" t="s">
        <v>178</v>
      </c>
      <c r="BN139" s="3" t="s">
        <v>153</v>
      </c>
      <c r="BO139" s="3" t="s">
        <v>153</v>
      </c>
      <c r="BP139" s="3" t="s">
        <v>178</v>
      </c>
      <c r="BQ139" s="3" t="s">
        <v>178</v>
      </c>
      <c r="BR139" s="3" t="s">
        <v>153</v>
      </c>
      <c r="BS139" s="3" t="s">
        <v>178</v>
      </c>
      <c r="BT139" s="3" t="s">
        <v>178</v>
      </c>
      <c r="BU139" s="3" t="s">
        <v>178</v>
      </c>
      <c r="BV139" s="3" t="s">
        <v>178</v>
      </c>
      <c r="BW139" s="3" t="s">
        <v>153</v>
      </c>
      <c r="BX139" s="3" t="s">
        <v>178</v>
      </c>
      <c r="BY139" s="3" t="s">
        <v>178</v>
      </c>
      <c r="BZ139" s="3" t="s">
        <v>178</v>
      </c>
      <c r="CA139" s="3" t="s">
        <v>153</v>
      </c>
      <c r="CB139" s="3" t="s">
        <v>178</v>
      </c>
      <c r="CC139" s="3" t="s">
        <v>153</v>
      </c>
      <c r="CD139" s="3" t="s">
        <v>153</v>
      </c>
      <c r="CE139" s="3" t="s">
        <v>178</v>
      </c>
      <c r="CF139" s="3" t="s">
        <v>178</v>
      </c>
      <c r="CG139" s="3" t="s">
        <v>178</v>
      </c>
      <c r="CH139" s="3" t="s">
        <v>178</v>
      </c>
      <c r="CI139" s="3" t="s">
        <v>153</v>
      </c>
      <c r="CJ139" s="3" t="s">
        <v>153</v>
      </c>
      <c r="CK139" s="3" t="s">
        <v>178</v>
      </c>
      <c r="CL139" s="3" t="s">
        <v>178</v>
      </c>
      <c r="CM139" s="3" t="s">
        <v>178</v>
      </c>
      <c r="CN139" s="3" t="s">
        <v>178</v>
      </c>
      <c r="CO139" s="3" t="s">
        <v>178</v>
      </c>
      <c r="CP139" s="3" t="s">
        <v>178</v>
      </c>
      <c r="CQ139" s="3" t="s">
        <v>178</v>
      </c>
      <c r="CR139" s="3">
        <v>0.2</v>
      </c>
      <c r="CS139" s="3" t="s">
        <v>178</v>
      </c>
      <c r="CT139" s="3"/>
      <c r="CU139" s="105" t="s">
        <v>328</v>
      </c>
      <c r="CV139" s="105" t="s">
        <v>328</v>
      </c>
      <c r="CW139" s="105" t="s">
        <v>328</v>
      </c>
      <c r="CX139" s="105" t="s">
        <v>328</v>
      </c>
      <c r="CY139" s="105" t="s">
        <v>328</v>
      </c>
      <c r="CZ139" s="105" t="s">
        <v>328</v>
      </c>
      <c r="DA139" s="105" t="s">
        <v>328</v>
      </c>
      <c r="DB139" s="106"/>
      <c r="DC139" s="106"/>
      <c r="DD139" s="105" t="s">
        <v>328</v>
      </c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</row>
    <row r="140" spans="1:135" s="90" customFormat="1" x14ac:dyDescent="0.2">
      <c r="A140" s="3">
        <v>37</v>
      </c>
      <c r="B140" s="19">
        <v>42214</v>
      </c>
      <c r="C140" s="3">
        <v>17113703</v>
      </c>
      <c r="D140" s="17" t="s">
        <v>215</v>
      </c>
      <c r="E140" s="15" t="s">
        <v>216</v>
      </c>
      <c r="F140" s="15" t="s">
        <v>127</v>
      </c>
      <c r="G140" s="3" t="s">
        <v>127</v>
      </c>
      <c r="H140" s="15">
        <v>111.449</v>
      </c>
      <c r="I140" s="15">
        <v>93.6982</v>
      </c>
      <c r="J140" s="15" t="s">
        <v>127</v>
      </c>
      <c r="K140" s="15" t="s">
        <v>127</v>
      </c>
      <c r="L140" s="15" t="s">
        <v>127</v>
      </c>
      <c r="M140" s="15" t="s">
        <v>127</v>
      </c>
      <c r="N140" s="15" t="s">
        <v>127</v>
      </c>
      <c r="O140" s="15" t="s">
        <v>127</v>
      </c>
      <c r="P140" s="15" t="s">
        <v>127</v>
      </c>
      <c r="Q140" s="15" t="s">
        <v>127</v>
      </c>
      <c r="R140" s="15" t="s">
        <v>127</v>
      </c>
      <c r="S140" s="15" t="s">
        <v>127</v>
      </c>
      <c r="T140" s="15" t="s">
        <v>140</v>
      </c>
      <c r="U140" s="15">
        <v>437.67700000000002</v>
      </c>
      <c r="V140" s="15"/>
      <c r="W140" s="15">
        <v>83.5488</v>
      </c>
      <c r="X140" s="15">
        <v>2.0422099999999999</v>
      </c>
      <c r="Y140" s="15">
        <v>29.551300000000001</v>
      </c>
      <c r="Z140" s="15">
        <v>89.460700000000003</v>
      </c>
      <c r="AA140" s="15">
        <v>132.95689999999999</v>
      </c>
      <c r="AB140" s="15">
        <v>0.78700000000000003</v>
      </c>
      <c r="AC140" s="15">
        <v>76.366600000000005</v>
      </c>
      <c r="AD140" s="15">
        <v>258</v>
      </c>
      <c r="AE140" s="15">
        <v>117.60290000000001</v>
      </c>
      <c r="AF140" s="15"/>
      <c r="AG140" s="15"/>
      <c r="AH140" s="15"/>
      <c r="AI140" s="15"/>
      <c r="AJ140" s="15"/>
      <c r="AK140" s="3" t="s">
        <v>127</v>
      </c>
      <c r="AL140" s="3" t="s">
        <v>127</v>
      </c>
      <c r="AM140" s="3" t="s">
        <v>127</v>
      </c>
      <c r="AN140" s="3" t="s">
        <v>127</v>
      </c>
      <c r="AO140" s="3" t="s">
        <v>127</v>
      </c>
      <c r="AP140" s="3" t="s">
        <v>127</v>
      </c>
      <c r="AQ140" s="3" t="s">
        <v>127</v>
      </c>
      <c r="AR140" s="3" t="s">
        <v>127</v>
      </c>
      <c r="AS140" s="3" t="s">
        <v>127</v>
      </c>
      <c r="AT140" s="3" t="s">
        <v>127</v>
      </c>
      <c r="AU140" s="3" t="s">
        <v>127</v>
      </c>
      <c r="AV140" s="3" t="s">
        <v>127</v>
      </c>
      <c r="AW140" s="3" t="s">
        <v>127</v>
      </c>
      <c r="AX140" s="3" t="s">
        <v>127</v>
      </c>
      <c r="AY140" s="3" t="s">
        <v>127</v>
      </c>
      <c r="AZ140" s="3" t="s">
        <v>127</v>
      </c>
      <c r="BA140" s="3" t="s">
        <v>127</v>
      </c>
      <c r="BB140" s="3" t="s">
        <v>127</v>
      </c>
      <c r="BC140" s="3" t="s">
        <v>127</v>
      </c>
      <c r="BD140" s="3" t="s">
        <v>127</v>
      </c>
      <c r="BE140" s="3">
        <v>1.66</v>
      </c>
      <c r="BF140" s="3" t="s">
        <v>127</v>
      </c>
      <c r="BG140" s="3" t="s">
        <v>127</v>
      </c>
      <c r="BH140" s="3" t="s">
        <v>127</v>
      </c>
      <c r="BI140" s="3" t="s">
        <v>127</v>
      </c>
      <c r="BJ140" s="3" t="s">
        <v>127</v>
      </c>
      <c r="BK140" s="3" t="s">
        <v>127</v>
      </c>
      <c r="BL140" s="3" t="s">
        <v>127</v>
      </c>
      <c r="BM140" s="3" t="s">
        <v>127</v>
      </c>
      <c r="BN140" s="3" t="s">
        <v>127</v>
      </c>
      <c r="BO140" s="3" t="s">
        <v>127</v>
      </c>
      <c r="BP140" s="3" t="s">
        <v>127</v>
      </c>
      <c r="BQ140" s="3" t="s">
        <v>127</v>
      </c>
      <c r="BR140" s="3" t="s">
        <v>127</v>
      </c>
      <c r="BS140" s="3" t="s">
        <v>127</v>
      </c>
      <c r="BT140" s="3" t="s">
        <v>127</v>
      </c>
      <c r="BU140" s="3" t="s">
        <v>127</v>
      </c>
      <c r="BV140" s="3" t="s">
        <v>127</v>
      </c>
      <c r="BW140" s="3" t="s">
        <v>127</v>
      </c>
      <c r="BX140" s="3" t="s">
        <v>127</v>
      </c>
      <c r="BY140" s="3" t="s">
        <v>127</v>
      </c>
      <c r="BZ140" s="3" t="s">
        <v>127</v>
      </c>
      <c r="CA140" s="3" t="s">
        <v>127</v>
      </c>
      <c r="CB140" s="3" t="s">
        <v>127</v>
      </c>
      <c r="CC140" s="3" t="s">
        <v>127</v>
      </c>
      <c r="CD140" s="3" t="s">
        <v>127</v>
      </c>
      <c r="CE140" s="3" t="s">
        <v>127</v>
      </c>
      <c r="CF140" s="3" t="s">
        <v>127</v>
      </c>
      <c r="CG140" s="3" t="s">
        <v>127</v>
      </c>
      <c r="CH140" s="3" t="s">
        <v>127</v>
      </c>
      <c r="CI140" s="3" t="s">
        <v>127</v>
      </c>
      <c r="CJ140" s="3" t="s">
        <v>127</v>
      </c>
      <c r="CK140" s="3" t="s">
        <v>127</v>
      </c>
      <c r="CL140" s="3" t="s">
        <v>127</v>
      </c>
      <c r="CM140" s="3" t="s">
        <v>127</v>
      </c>
      <c r="CN140" s="3" t="s">
        <v>127</v>
      </c>
      <c r="CO140" s="3" t="s">
        <v>127</v>
      </c>
      <c r="CP140" s="3" t="s">
        <v>127</v>
      </c>
      <c r="CQ140" s="3" t="s">
        <v>127</v>
      </c>
      <c r="CR140" s="3" t="s">
        <v>127</v>
      </c>
      <c r="CS140" s="3" t="s">
        <v>127</v>
      </c>
      <c r="CT140" s="3"/>
      <c r="CU140" s="4" t="s">
        <v>131</v>
      </c>
      <c r="CV140" s="4" t="s">
        <v>131</v>
      </c>
      <c r="CW140" s="4" t="s">
        <v>131</v>
      </c>
      <c r="CX140" s="4" t="s">
        <v>131</v>
      </c>
      <c r="CY140" s="4" t="s">
        <v>131</v>
      </c>
      <c r="CZ140" s="4" t="s">
        <v>131</v>
      </c>
      <c r="DA140" s="4" t="s">
        <v>131</v>
      </c>
      <c r="DB140" s="4" t="s">
        <v>131</v>
      </c>
      <c r="DC140" s="4" t="s">
        <v>131</v>
      </c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</row>
    <row r="141" spans="1:135" s="90" customFormat="1" ht="15" customHeight="1" x14ac:dyDescent="0.2">
      <c r="A141" s="3">
        <v>37</v>
      </c>
      <c r="B141" s="19">
        <v>42920</v>
      </c>
      <c r="C141" s="3">
        <v>17113703</v>
      </c>
      <c r="D141" s="17" t="s">
        <v>215</v>
      </c>
      <c r="E141" s="15" t="s">
        <v>216</v>
      </c>
      <c r="F141" s="15" t="s">
        <v>127</v>
      </c>
      <c r="G141" s="3" t="s">
        <v>127</v>
      </c>
      <c r="H141" s="86">
        <v>100.44</v>
      </c>
      <c r="I141" s="15">
        <v>96.278199999999998</v>
      </c>
      <c r="J141" s="15" t="s">
        <v>127</v>
      </c>
      <c r="K141" s="15" t="s">
        <v>127</v>
      </c>
      <c r="L141" s="15" t="s">
        <v>127</v>
      </c>
      <c r="M141" s="15" t="s">
        <v>127</v>
      </c>
      <c r="N141" s="15" t="s">
        <v>127</v>
      </c>
      <c r="O141" s="15" t="s">
        <v>127</v>
      </c>
      <c r="P141" s="15" t="s">
        <v>136</v>
      </c>
      <c r="Q141" s="15" t="s">
        <v>127</v>
      </c>
      <c r="R141" s="15" t="s">
        <v>127</v>
      </c>
      <c r="S141" s="15"/>
      <c r="T141" s="15" t="s">
        <v>140</v>
      </c>
      <c r="U141" s="15">
        <v>456.92200000000003</v>
      </c>
      <c r="V141" s="15"/>
      <c r="W141" s="15">
        <v>82.524900000000002</v>
      </c>
      <c r="X141" s="15">
        <v>2.22458</v>
      </c>
      <c r="Y141" s="15">
        <v>30.131599999999999</v>
      </c>
      <c r="Z141" s="15">
        <v>87.385499999999993</v>
      </c>
      <c r="AA141" s="15">
        <v>135.244</v>
      </c>
      <c r="AB141" s="15">
        <v>0.92479999999999996</v>
      </c>
      <c r="AC141" s="15">
        <v>72.226699999999994</v>
      </c>
      <c r="AD141" s="15">
        <v>261</v>
      </c>
      <c r="AE141" s="15">
        <v>97.606999999999999</v>
      </c>
      <c r="AF141" s="15"/>
      <c r="AG141" s="15"/>
      <c r="AH141" s="15"/>
      <c r="AI141" s="15"/>
      <c r="AJ141" s="15"/>
      <c r="AK141" s="3" t="s">
        <v>127</v>
      </c>
      <c r="AL141" s="3" t="s">
        <v>127</v>
      </c>
      <c r="AM141" s="3" t="s">
        <v>127</v>
      </c>
      <c r="AN141" s="3" t="s">
        <v>127</v>
      </c>
      <c r="AO141" s="3" t="s">
        <v>127</v>
      </c>
      <c r="AP141" s="3" t="s">
        <v>127</v>
      </c>
      <c r="AQ141" s="3" t="s">
        <v>127</v>
      </c>
      <c r="AR141" s="3" t="s">
        <v>127</v>
      </c>
      <c r="AS141" s="3" t="s">
        <v>127</v>
      </c>
      <c r="AT141" s="3" t="s">
        <v>127</v>
      </c>
      <c r="AU141" s="3" t="s">
        <v>127</v>
      </c>
      <c r="AV141" s="3" t="s">
        <v>127</v>
      </c>
      <c r="AW141" s="3" t="s">
        <v>127</v>
      </c>
      <c r="AX141" s="3" t="s">
        <v>127</v>
      </c>
      <c r="AY141" s="3" t="s">
        <v>127</v>
      </c>
      <c r="AZ141" s="3" t="s">
        <v>127</v>
      </c>
      <c r="BA141" s="3" t="s">
        <v>127</v>
      </c>
      <c r="BB141" s="3" t="s">
        <v>127</v>
      </c>
      <c r="BC141" s="3" t="s">
        <v>127</v>
      </c>
      <c r="BD141" s="3" t="s">
        <v>127</v>
      </c>
      <c r="BE141" s="3">
        <v>1.62</v>
      </c>
      <c r="BF141" s="3" t="s">
        <v>127</v>
      </c>
      <c r="BG141" s="3" t="s">
        <v>127</v>
      </c>
      <c r="BH141" s="3" t="s">
        <v>127</v>
      </c>
      <c r="BI141" s="3" t="s">
        <v>127</v>
      </c>
      <c r="BJ141" s="3" t="s">
        <v>127</v>
      </c>
      <c r="BK141" s="3" t="s">
        <v>127</v>
      </c>
      <c r="BL141" s="3" t="s">
        <v>127</v>
      </c>
      <c r="BM141" s="3" t="s">
        <v>127</v>
      </c>
      <c r="BN141" s="3" t="s">
        <v>127</v>
      </c>
      <c r="BO141" s="3" t="s">
        <v>127</v>
      </c>
      <c r="BP141" s="3" t="s">
        <v>127</v>
      </c>
      <c r="BQ141" s="3" t="s">
        <v>127</v>
      </c>
      <c r="BR141" s="3" t="s">
        <v>127</v>
      </c>
      <c r="BS141" s="3" t="s">
        <v>127</v>
      </c>
      <c r="BT141" s="3" t="s">
        <v>127</v>
      </c>
      <c r="BU141" s="3" t="s">
        <v>127</v>
      </c>
      <c r="BV141" s="3" t="s">
        <v>127</v>
      </c>
      <c r="BW141" s="3" t="s">
        <v>127</v>
      </c>
      <c r="BX141" s="3" t="s">
        <v>127</v>
      </c>
      <c r="BY141" s="3" t="s">
        <v>127</v>
      </c>
      <c r="BZ141" s="3" t="s">
        <v>127</v>
      </c>
      <c r="CA141" s="3" t="s">
        <v>127</v>
      </c>
      <c r="CB141" s="3" t="s">
        <v>127</v>
      </c>
      <c r="CC141" s="3" t="s">
        <v>127</v>
      </c>
      <c r="CD141" s="3">
        <v>3.83</v>
      </c>
      <c r="CE141" s="3" t="s">
        <v>127</v>
      </c>
      <c r="CF141" s="3" t="s">
        <v>127</v>
      </c>
      <c r="CG141" s="3" t="s">
        <v>127</v>
      </c>
      <c r="CH141" s="3" t="s">
        <v>127</v>
      </c>
      <c r="CI141" s="3" t="s">
        <v>127</v>
      </c>
      <c r="CJ141" s="3" t="s">
        <v>127</v>
      </c>
      <c r="CK141" s="3" t="s">
        <v>127</v>
      </c>
      <c r="CL141" s="3" t="s">
        <v>127</v>
      </c>
      <c r="CM141" s="3" t="s">
        <v>127</v>
      </c>
      <c r="CN141" s="3" t="s">
        <v>127</v>
      </c>
      <c r="CO141" s="3" t="s">
        <v>127</v>
      </c>
      <c r="CP141" s="3" t="s">
        <v>127</v>
      </c>
      <c r="CQ141" s="3" t="s">
        <v>127</v>
      </c>
      <c r="CR141" s="3" t="s">
        <v>127</v>
      </c>
      <c r="CS141" s="3" t="s">
        <v>127</v>
      </c>
      <c r="CT141" s="3"/>
      <c r="CU141" s="4" t="s">
        <v>131</v>
      </c>
      <c r="CV141" s="4" t="s">
        <v>131</v>
      </c>
      <c r="CW141" s="4" t="s">
        <v>131</v>
      </c>
      <c r="CX141" s="4" t="s">
        <v>131</v>
      </c>
      <c r="CY141" s="4" t="s">
        <v>131</v>
      </c>
      <c r="CZ141" s="4" t="s">
        <v>131</v>
      </c>
      <c r="DA141" s="4" t="s">
        <v>131</v>
      </c>
      <c r="DB141" s="4" t="s">
        <v>131</v>
      </c>
      <c r="DC141" s="4" t="s">
        <v>131</v>
      </c>
      <c r="DD141" s="4" t="s">
        <v>131</v>
      </c>
      <c r="DE141" s="3"/>
      <c r="DF141" s="3"/>
      <c r="DG141" s="3"/>
      <c r="DH141" s="3"/>
      <c r="DI141" s="3"/>
      <c r="DJ141" s="3" t="s">
        <v>127</v>
      </c>
      <c r="DK141" s="3" t="s">
        <v>127</v>
      </c>
      <c r="DL141" s="3" t="s">
        <v>127</v>
      </c>
      <c r="DM141" s="3" t="s">
        <v>127</v>
      </c>
      <c r="DN141" s="3" t="s">
        <v>127</v>
      </c>
      <c r="DO141" s="3" t="s">
        <v>127</v>
      </c>
      <c r="DP141" s="3" t="s">
        <v>127</v>
      </c>
      <c r="DQ141" s="3" t="s">
        <v>127</v>
      </c>
      <c r="DR141" s="3" t="s">
        <v>127</v>
      </c>
      <c r="DS141" s="3" t="s">
        <v>127</v>
      </c>
      <c r="DT141" s="3" t="s">
        <v>127</v>
      </c>
      <c r="DU141" s="3" t="s">
        <v>127</v>
      </c>
      <c r="DV141" s="3" t="s">
        <v>127</v>
      </c>
      <c r="DW141" s="3" t="s">
        <v>127</v>
      </c>
      <c r="DX141" s="3" t="s">
        <v>127</v>
      </c>
      <c r="DY141" s="3" t="s">
        <v>127</v>
      </c>
      <c r="DZ141" s="3" t="s">
        <v>127</v>
      </c>
      <c r="EA141" s="3" t="s">
        <v>127</v>
      </c>
      <c r="EB141" s="3" t="s">
        <v>127</v>
      </c>
      <c r="EC141" s="3" t="s">
        <v>127</v>
      </c>
      <c r="ED141" s="3" t="s">
        <v>127</v>
      </c>
      <c r="EE141" s="3" t="s">
        <v>127</v>
      </c>
    </row>
    <row r="142" spans="1:135" s="90" customFormat="1" x14ac:dyDescent="0.2">
      <c r="A142" s="3">
        <v>37</v>
      </c>
      <c r="B142" s="19">
        <v>43598</v>
      </c>
      <c r="C142" s="3">
        <v>17113703</v>
      </c>
      <c r="D142" s="17" t="s">
        <v>217</v>
      </c>
      <c r="E142" s="3" t="s">
        <v>218</v>
      </c>
      <c r="F142" s="3" t="s">
        <v>127</v>
      </c>
      <c r="G142" s="3" t="s">
        <v>127</v>
      </c>
      <c r="H142" s="2">
        <v>88.502300000000005</v>
      </c>
      <c r="I142" s="2">
        <v>96.397300000000001</v>
      </c>
      <c r="J142" s="3" t="s">
        <v>127</v>
      </c>
      <c r="K142" s="3" t="s">
        <v>127</v>
      </c>
      <c r="L142" s="3" t="s">
        <v>127</v>
      </c>
      <c r="M142" s="2" t="s">
        <v>127</v>
      </c>
      <c r="N142" s="3" t="s">
        <v>127</v>
      </c>
      <c r="O142" s="3" t="s">
        <v>127</v>
      </c>
      <c r="P142" s="2" t="s">
        <v>136</v>
      </c>
      <c r="Q142" s="3" t="s">
        <v>127</v>
      </c>
      <c r="R142" s="3" t="s">
        <v>127</v>
      </c>
      <c r="S142" s="3" t="s">
        <v>127</v>
      </c>
      <c r="T142" s="3" t="s">
        <v>161</v>
      </c>
      <c r="U142" s="3"/>
      <c r="V142" s="3"/>
      <c r="W142" s="2">
        <v>94.108500000000006</v>
      </c>
      <c r="X142" s="2">
        <v>2.2724899999999999</v>
      </c>
      <c r="Y142" s="2">
        <v>30.5274</v>
      </c>
      <c r="Z142" s="2">
        <v>91.699600000000004</v>
      </c>
      <c r="AA142" s="2">
        <v>120.9218</v>
      </c>
      <c r="AB142" s="85">
        <v>0.43840000000000001</v>
      </c>
      <c r="AC142" s="2">
        <v>81.571700000000007</v>
      </c>
      <c r="AD142" s="2">
        <v>262</v>
      </c>
      <c r="AE142" s="2">
        <v>104.5408</v>
      </c>
      <c r="AF142" s="87"/>
      <c r="AG142" s="87"/>
      <c r="AH142" s="87"/>
      <c r="AI142" s="88">
        <v>0.77890000000000004</v>
      </c>
      <c r="AJ142" s="88"/>
      <c r="AK142" s="3" t="s">
        <v>127</v>
      </c>
      <c r="AL142" s="3" t="s">
        <v>127</v>
      </c>
      <c r="AM142" s="4"/>
      <c r="AN142" s="4"/>
      <c r="AO142" s="4"/>
      <c r="AP142" s="3" t="s">
        <v>127</v>
      </c>
      <c r="AQ142" s="3" t="s">
        <v>128</v>
      </c>
      <c r="AR142" s="3" t="s">
        <v>127</v>
      </c>
      <c r="AS142" s="3" t="s">
        <v>127</v>
      </c>
      <c r="AT142" s="3" t="s">
        <v>127</v>
      </c>
      <c r="AU142" s="4"/>
      <c r="AV142" s="4"/>
      <c r="AW142" s="3" t="s">
        <v>127</v>
      </c>
      <c r="AX142" s="3" t="s">
        <v>127</v>
      </c>
      <c r="AY142" s="3" t="s">
        <v>127</v>
      </c>
      <c r="AZ142" s="3" t="s">
        <v>127</v>
      </c>
      <c r="BA142" s="4"/>
      <c r="BB142" s="3" t="s">
        <v>127</v>
      </c>
      <c r="BC142" s="3" t="s">
        <v>128</v>
      </c>
      <c r="BD142" s="3" t="s">
        <v>128</v>
      </c>
      <c r="BE142" s="2">
        <v>14.963100000000001</v>
      </c>
      <c r="BF142" s="3" t="s">
        <v>127</v>
      </c>
      <c r="BG142" s="3" t="s">
        <v>127</v>
      </c>
      <c r="BH142" s="4"/>
      <c r="BI142" s="4"/>
      <c r="BJ142" s="4"/>
      <c r="BK142" s="4"/>
      <c r="BL142" s="2" t="s">
        <v>128</v>
      </c>
      <c r="BM142" s="4"/>
      <c r="BN142" s="4"/>
      <c r="BO142" s="3" t="s">
        <v>127</v>
      </c>
      <c r="BP142" s="3" t="s">
        <v>127</v>
      </c>
      <c r="BQ142" s="3" t="s">
        <v>127</v>
      </c>
      <c r="BR142" s="3" t="s">
        <v>127</v>
      </c>
      <c r="BS142" s="3" t="s">
        <v>127</v>
      </c>
      <c r="BT142" s="4"/>
      <c r="BU142" s="4"/>
      <c r="BV142" s="4"/>
      <c r="BW142" s="3" t="s">
        <v>127</v>
      </c>
      <c r="BX142" s="4"/>
      <c r="BY142" s="3"/>
      <c r="BZ142" s="3"/>
      <c r="CA142" s="3" t="s">
        <v>127</v>
      </c>
      <c r="CB142" s="3"/>
      <c r="CC142" s="3" t="s">
        <v>127</v>
      </c>
      <c r="CD142" s="2">
        <f>3.2287*43</f>
        <v>138.83410000000001</v>
      </c>
      <c r="CE142" s="3" t="s">
        <v>127</v>
      </c>
      <c r="CF142" s="3" t="s">
        <v>127</v>
      </c>
      <c r="CG142" s="3"/>
      <c r="CH142" s="3"/>
      <c r="CI142" s="2">
        <v>2.5497000000000001</v>
      </c>
      <c r="CJ142" s="2">
        <v>1.0414000000000001</v>
      </c>
      <c r="CK142" s="3" t="s">
        <v>127</v>
      </c>
      <c r="CL142" s="3" t="s">
        <v>127</v>
      </c>
      <c r="CM142" s="2" t="s">
        <v>128</v>
      </c>
      <c r="CN142" s="3" t="s">
        <v>127</v>
      </c>
      <c r="CO142" s="3" t="s">
        <v>127</v>
      </c>
      <c r="CP142" s="3" t="s">
        <v>127</v>
      </c>
      <c r="CQ142" s="3" t="s">
        <v>127</v>
      </c>
      <c r="CR142" s="3" t="s">
        <v>127</v>
      </c>
      <c r="CS142" s="2">
        <v>2.5</v>
      </c>
      <c r="CT142" s="3"/>
      <c r="CU142" s="109" t="s">
        <v>131</v>
      </c>
      <c r="CV142" s="114" t="s">
        <v>133</v>
      </c>
      <c r="CW142" s="109" t="s">
        <v>131</v>
      </c>
      <c r="CX142" s="109" t="s">
        <v>131</v>
      </c>
      <c r="CY142" s="109" t="s">
        <v>131</v>
      </c>
      <c r="CZ142" s="109" t="s">
        <v>131</v>
      </c>
      <c r="DA142" s="109" t="s">
        <v>131</v>
      </c>
      <c r="DB142" s="109" t="s">
        <v>131</v>
      </c>
      <c r="DC142" s="109" t="s">
        <v>131</v>
      </c>
      <c r="DD142" s="109" t="s">
        <v>131</v>
      </c>
      <c r="DE142" s="3"/>
      <c r="DF142" s="3"/>
      <c r="DG142" s="3"/>
      <c r="DH142" s="3"/>
      <c r="DI142" s="3"/>
      <c r="DJ142" s="3" t="s">
        <v>131</v>
      </c>
      <c r="DK142" s="3" t="s">
        <v>131</v>
      </c>
      <c r="DL142" s="3" t="s">
        <v>131</v>
      </c>
      <c r="DM142" s="3" t="s">
        <v>131</v>
      </c>
      <c r="DN142" s="3" t="s">
        <v>131</v>
      </c>
      <c r="DO142" s="3" t="s">
        <v>131</v>
      </c>
      <c r="DP142" s="3" t="s">
        <v>131</v>
      </c>
      <c r="DQ142" s="3" t="s">
        <v>131</v>
      </c>
      <c r="DR142" s="3" t="s">
        <v>131</v>
      </c>
      <c r="DS142" s="3" t="s">
        <v>131</v>
      </c>
      <c r="DT142" s="3" t="s">
        <v>131</v>
      </c>
      <c r="DU142" s="3" t="s">
        <v>131</v>
      </c>
      <c r="DV142" s="3" t="s">
        <v>131</v>
      </c>
      <c r="DW142" s="3" t="s">
        <v>131</v>
      </c>
      <c r="DX142" s="3" t="s">
        <v>131</v>
      </c>
      <c r="DY142" s="3" t="s">
        <v>131</v>
      </c>
      <c r="DZ142" s="3" t="s">
        <v>131</v>
      </c>
      <c r="EA142" s="3" t="s">
        <v>131</v>
      </c>
      <c r="EB142" s="3" t="s">
        <v>131</v>
      </c>
      <c r="EC142" s="3" t="s">
        <v>131</v>
      </c>
      <c r="ED142" s="3" t="s">
        <v>131</v>
      </c>
      <c r="EE142" s="3" t="s">
        <v>131</v>
      </c>
    </row>
    <row r="143" spans="1:135" s="90" customFormat="1" ht="16.5" x14ac:dyDescent="0.35">
      <c r="A143" s="3">
        <v>38</v>
      </c>
      <c r="B143" s="19">
        <v>40185</v>
      </c>
      <c r="C143" s="3">
        <v>17113704</v>
      </c>
      <c r="D143" s="17" t="s">
        <v>219</v>
      </c>
      <c r="E143" s="15">
        <v>216</v>
      </c>
      <c r="F143" s="15"/>
      <c r="G143" s="3" t="s">
        <v>127</v>
      </c>
      <c r="H143" s="86">
        <v>43.155200000000001</v>
      </c>
      <c r="I143" s="15">
        <v>63.936999999999998</v>
      </c>
      <c r="J143" s="15"/>
      <c r="K143" s="15" t="s">
        <v>127</v>
      </c>
      <c r="L143" s="15"/>
      <c r="M143" s="15">
        <v>1.7161999999999999</v>
      </c>
      <c r="N143" s="15">
        <v>1.0956999999999999</v>
      </c>
      <c r="O143" s="15"/>
      <c r="P143" s="15">
        <v>5.5788000000000002</v>
      </c>
      <c r="Q143" s="15">
        <v>1.1749000000000001</v>
      </c>
      <c r="R143" s="15"/>
      <c r="S143" s="15"/>
      <c r="T143" s="15"/>
      <c r="U143" s="15"/>
      <c r="V143" s="15"/>
      <c r="W143" s="15">
        <v>85.591300000000004</v>
      </c>
      <c r="X143" s="15">
        <v>2.1520100000000002</v>
      </c>
      <c r="Y143" s="15">
        <v>20.348099999999999</v>
      </c>
      <c r="Z143" s="15">
        <v>67.571600000000004</v>
      </c>
      <c r="AA143" s="15">
        <v>120.3984</v>
      </c>
      <c r="AB143" s="15">
        <v>0.44190000000000002</v>
      </c>
      <c r="AC143" s="15">
        <v>54.061700000000002</v>
      </c>
      <c r="AD143" s="15">
        <v>238</v>
      </c>
      <c r="AE143" s="15">
        <v>24.701899999999998</v>
      </c>
      <c r="AF143" s="15">
        <v>8.9279999999999998E-2</v>
      </c>
      <c r="AG143" s="15"/>
      <c r="AH143" s="15"/>
      <c r="AI143" s="15"/>
      <c r="AJ143" s="15"/>
      <c r="AK143" s="3" t="s">
        <v>127</v>
      </c>
      <c r="AL143" s="3" t="s">
        <v>127</v>
      </c>
      <c r="AM143" s="3" t="s">
        <v>127</v>
      </c>
      <c r="AN143" s="3" t="s">
        <v>127</v>
      </c>
      <c r="AO143" s="3" t="s">
        <v>127</v>
      </c>
      <c r="AP143" s="3" t="s">
        <v>127</v>
      </c>
      <c r="AQ143" s="3" t="s">
        <v>127</v>
      </c>
      <c r="AR143" s="3" t="s">
        <v>127</v>
      </c>
      <c r="AS143" s="3" t="s">
        <v>127</v>
      </c>
      <c r="AT143" s="3" t="s">
        <v>127</v>
      </c>
      <c r="AU143" s="3" t="s">
        <v>127</v>
      </c>
      <c r="AV143" s="3" t="s">
        <v>127</v>
      </c>
      <c r="AW143" s="3" t="s">
        <v>127</v>
      </c>
      <c r="AX143" s="3" t="s">
        <v>127</v>
      </c>
      <c r="AY143" s="3" t="s">
        <v>127</v>
      </c>
      <c r="AZ143" s="3" t="s">
        <v>127</v>
      </c>
      <c r="BA143" s="3" t="s">
        <v>127</v>
      </c>
      <c r="BB143" s="3" t="s">
        <v>127</v>
      </c>
      <c r="BC143" s="3" t="s">
        <v>127</v>
      </c>
      <c r="BD143" s="3" t="s">
        <v>127</v>
      </c>
      <c r="BE143" s="3">
        <v>1.76</v>
      </c>
      <c r="BF143" s="3" t="s">
        <v>127</v>
      </c>
      <c r="BG143" s="3" t="s">
        <v>127</v>
      </c>
      <c r="BH143" s="3" t="s">
        <v>127</v>
      </c>
      <c r="BI143" s="3" t="s">
        <v>127</v>
      </c>
      <c r="BJ143" s="3" t="s">
        <v>127</v>
      </c>
      <c r="BK143" s="3" t="s">
        <v>127</v>
      </c>
      <c r="BL143" s="3" t="s">
        <v>140</v>
      </c>
      <c r="BM143" s="3" t="s">
        <v>127</v>
      </c>
      <c r="BN143" s="3" t="s">
        <v>127</v>
      </c>
      <c r="BO143" s="3" t="s">
        <v>127</v>
      </c>
      <c r="BP143" s="3" t="s">
        <v>127</v>
      </c>
      <c r="BQ143" s="3" t="s">
        <v>127</v>
      </c>
      <c r="BR143" s="3" t="s">
        <v>127</v>
      </c>
      <c r="BS143" s="3" t="s">
        <v>127</v>
      </c>
      <c r="BT143" s="3" t="s">
        <v>127</v>
      </c>
      <c r="BU143" s="3" t="s">
        <v>127</v>
      </c>
      <c r="BV143" s="3" t="s">
        <v>127</v>
      </c>
      <c r="BW143" s="3" t="s">
        <v>127</v>
      </c>
      <c r="BX143" s="3" t="s">
        <v>127</v>
      </c>
      <c r="BY143" s="3" t="s">
        <v>127</v>
      </c>
      <c r="BZ143" s="3" t="s">
        <v>127</v>
      </c>
      <c r="CA143" s="3" t="s">
        <v>127</v>
      </c>
      <c r="CB143" s="3" t="s">
        <v>127</v>
      </c>
      <c r="CC143" s="3" t="s">
        <v>127</v>
      </c>
      <c r="CD143" s="3" t="s">
        <v>127</v>
      </c>
      <c r="CE143" s="3" t="s">
        <v>127</v>
      </c>
      <c r="CF143" s="3" t="s">
        <v>127</v>
      </c>
      <c r="CG143" s="3" t="s">
        <v>127</v>
      </c>
      <c r="CH143" s="3" t="s">
        <v>127</v>
      </c>
      <c r="CI143" s="3" t="s">
        <v>127</v>
      </c>
      <c r="CJ143" s="3" t="s">
        <v>154</v>
      </c>
      <c r="CK143" s="3" t="s">
        <v>127</v>
      </c>
      <c r="CL143" s="3" t="s">
        <v>127</v>
      </c>
      <c r="CM143" s="3" t="s">
        <v>127</v>
      </c>
      <c r="CN143" s="3" t="s">
        <v>127</v>
      </c>
      <c r="CO143" s="3" t="s">
        <v>127</v>
      </c>
      <c r="CP143" s="3" t="s">
        <v>127</v>
      </c>
      <c r="CQ143" s="3" t="s">
        <v>127</v>
      </c>
      <c r="CR143" s="3" t="s">
        <v>127</v>
      </c>
      <c r="CS143" s="3" t="s">
        <v>127</v>
      </c>
      <c r="CT143" s="3"/>
      <c r="CU143" s="115">
        <v>9.1</v>
      </c>
      <c r="CV143" s="115">
        <v>2.7</v>
      </c>
      <c r="CW143" s="115" t="s">
        <v>328</v>
      </c>
      <c r="CX143" s="115" t="s">
        <v>328</v>
      </c>
      <c r="CY143" s="115" t="s">
        <v>328</v>
      </c>
      <c r="CZ143" s="115" t="s">
        <v>328</v>
      </c>
      <c r="DA143" s="115" t="s">
        <v>328</v>
      </c>
      <c r="DB143" s="106"/>
      <c r="DC143" s="106"/>
      <c r="DD143" s="115" t="s">
        <v>328</v>
      </c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</row>
    <row r="144" spans="1:135" s="90" customFormat="1" ht="15" customHeight="1" x14ac:dyDescent="0.35">
      <c r="A144" s="3">
        <v>38</v>
      </c>
      <c r="B144" s="19">
        <v>40636</v>
      </c>
      <c r="C144" s="3">
        <v>17113704</v>
      </c>
      <c r="D144" s="17" t="s">
        <v>219</v>
      </c>
      <c r="E144" s="15">
        <v>245</v>
      </c>
      <c r="F144" s="15"/>
      <c r="G144" s="3" t="s">
        <v>127</v>
      </c>
      <c r="H144" s="86">
        <v>38.8748</v>
      </c>
      <c r="I144" s="15">
        <v>61.783700000000003</v>
      </c>
      <c r="J144" s="15" t="s">
        <v>153</v>
      </c>
      <c r="K144" s="15" t="s">
        <v>127</v>
      </c>
      <c r="L144" s="15"/>
      <c r="M144" s="15">
        <v>2.3822000000000001</v>
      </c>
      <c r="N144" s="15" t="s">
        <v>127</v>
      </c>
      <c r="O144" s="15"/>
      <c r="P144" s="15">
        <v>3.2381000000000002</v>
      </c>
      <c r="Q144" s="15">
        <v>1.0736000000000001</v>
      </c>
      <c r="R144" s="15">
        <v>0.17449999999999999</v>
      </c>
      <c r="S144" s="15"/>
      <c r="T144" s="15"/>
      <c r="U144" s="15" t="s">
        <v>134</v>
      </c>
      <c r="V144" s="15"/>
      <c r="W144" s="15"/>
      <c r="X144" s="15"/>
      <c r="Y144" s="15"/>
      <c r="Z144" s="15"/>
      <c r="AA144" s="15">
        <v>111</v>
      </c>
      <c r="AB144" s="15"/>
      <c r="AC144" s="15"/>
      <c r="AD144" s="15"/>
      <c r="AE144" s="15">
        <v>25</v>
      </c>
      <c r="AF144" s="15"/>
      <c r="AG144" s="15"/>
      <c r="AH144" s="15"/>
      <c r="AI144" s="15"/>
      <c r="AJ144" s="15"/>
      <c r="AK144" s="3" t="s">
        <v>127</v>
      </c>
      <c r="AL144" s="3" t="s">
        <v>127</v>
      </c>
      <c r="AM144" s="3" t="s">
        <v>127</v>
      </c>
      <c r="AN144" s="3" t="s">
        <v>127</v>
      </c>
      <c r="AO144" s="3" t="s">
        <v>127</v>
      </c>
      <c r="AP144" s="3" t="s">
        <v>127</v>
      </c>
      <c r="AQ144" s="3" t="s">
        <v>127</v>
      </c>
      <c r="AR144" s="3" t="s">
        <v>127</v>
      </c>
      <c r="AS144" s="3" t="s">
        <v>127</v>
      </c>
      <c r="AT144" s="3" t="s">
        <v>127</v>
      </c>
      <c r="AU144" s="3" t="s">
        <v>127</v>
      </c>
      <c r="AV144" s="3" t="s">
        <v>127</v>
      </c>
      <c r="AW144" s="3" t="s">
        <v>127</v>
      </c>
      <c r="AX144" s="3" t="s">
        <v>127</v>
      </c>
      <c r="AY144" s="3" t="s">
        <v>127</v>
      </c>
      <c r="AZ144" s="3" t="s">
        <v>127</v>
      </c>
      <c r="BA144" s="3" t="s">
        <v>127</v>
      </c>
      <c r="BB144" s="3" t="s">
        <v>127</v>
      </c>
      <c r="BC144" s="3" t="s">
        <v>127</v>
      </c>
      <c r="BD144" s="3" t="s">
        <v>127</v>
      </c>
      <c r="BE144" s="3">
        <v>2.71</v>
      </c>
      <c r="BF144" s="3" t="s">
        <v>127</v>
      </c>
      <c r="BG144" s="3" t="s">
        <v>127</v>
      </c>
      <c r="BH144" s="3" t="s">
        <v>127</v>
      </c>
      <c r="BI144" s="3" t="s">
        <v>127</v>
      </c>
      <c r="BJ144" s="3" t="s">
        <v>127</v>
      </c>
      <c r="BK144" s="3" t="s">
        <v>127</v>
      </c>
      <c r="BL144" s="3" t="s">
        <v>127</v>
      </c>
      <c r="BM144" s="3" t="s">
        <v>127</v>
      </c>
      <c r="BN144" s="3" t="s">
        <v>127</v>
      </c>
      <c r="BO144" s="3" t="s">
        <v>127</v>
      </c>
      <c r="BP144" s="3" t="s">
        <v>127</v>
      </c>
      <c r="BQ144" s="3" t="s">
        <v>127</v>
      </c>
      <c r="BR144" s="3" t="s">
        <v>127</v>
      </c>
      <c r="BS144" s="3" t="s">
        <v>127</v>
      </c>
      <c r="BT144" s="3" t="s">
        <v>127</v>
      </c>
      <c r="BU144" s="3" t="s">
        <v>127</v>
      </c>
      <c r="BV144" s="3" t="s">
        <v>127</v>
      </c>
      <c r="BW144" s="3" t="s">
        <v>127</v>
      </c>
      <c r="BX144" s="3" t="s">
        <v>127</v>
      </c>
      <c r="BY144" s="3" t="s">
        <v>127</v>
      </c>
      <c r="BZ144" s="3" t="s">
        <v>127</v>
      </c>
      <c r="CA144" s="3" t="s">
        <v>127</v>
      </c>
      <c r="CB144" s="3" t="s">
        <v>127</v>
      </c>
      <c r="CC144" s="3" t="s">
        <v>127</v>
      </c>
      <c r="CD144" s="3">
        <v>6.77</v>
      </c>
      <c r="CE144" s="3" t="s">
        <v>127</v>
      </c>
      <c r="CF144" s="3" t="s">
        <v>127</v>
      </c>
      <c r="CG144" s="3" t="s">
        <v>127</v>
      </c>
      <c r="CH144" s="3" t="s">
        <v>127</v>
      </c>
      <c r="CI144" s="3">
        <v>2.76</v>
      </c>
      <c r="CJ144" s="3" t="s">
        <v>127</v>
      </c>
      <c r="CK144" s="3" t="s">
        <v>127</v>
      </c>
      <c r="CL144" s="3" t="s">
        <v>127</v>
      </c>
      <c r="CM144" s="3" t="s">
        <v>127</v>
      </c>
      <c r="CN144" s="3" t="s">
        <v>127</v>
      </c>
      <c r="CO144" s="3" t="s">
        <v>127</v>
      </c>
      <c r="CP144" s="3" t="s">
        <v>127</v>
      </c>
      <c r="CQ144" s="3" t="s">
        <v>127</v>
      </c>
      <c r="CR144" s="3" t="s">
        <v>127</v>
      </c>
      <c r="CS144" s="3" t="s">
        <v>127</v>
      </c>
      <c r="CT144" s="3"/>
      <c r="CU144" s="105" t="s">
        <v>328</v>
      </c>
      <c r="CV144" s="105">
        <v>2.5</v>
      </c>
      <c r="CW144" s="105" t="s">
        <v>328</v>
      </c>
      <c r="CX144" s="105" t="s">
        <v>328</v>
      </c>
      <c r="CY144" s="105" t="s">
        <v>328</v>
      </c>
      <c r="CZ144" s="105" t="s">
        <v>328</v>
      </c>
      <c r="DA144" s="105" t="s">
        <v>328</v>
      </c>
      <c r="DB144" s="106"/>
      <c r="DC144" s="106"/>
      <c r="DD144" s="105" t="s">
        <v>328</v>
      </c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</row>
    <row r="145" spans="1:135" s="90" customFormat="1" x14ac:dyDescent="0.2">
      <c r="A145" s="3">
        <v>38</v>
      </c>
      <c r="B145" s="19">
        <v>42214</v>
      </c>
      <c r="C145" s="3">
        <v>17113704</v>
      </c>
      <c r="D145" s="17" t="s">
        <v>219</v>
      </c>
      <c r="E145" s="15">
        <v>145.19489999999999</v>
      </c>
      <c r="F145" s="15">
        <v>70.680899999999994</v>
      </c>
      <c r="G145" s="3" t="s">
        <v>127</v>
      </c>
      <c r="H145" s="15" t="s">
        <v>155</v>
      </c>
      <c r="I145" s="15">
        <v>74.993600000000001</v>
      </c>
      <c r="J145" s="15" t="s">
        <v>127</v>
      </c>
      <c r="K145" s="15" t="s">
        <v>127</v>
      </c>
      <c r="L145" s="15" t="s">
        <v>127</v>
      </c>
      <c r="M145" s="15" t="s">
        <v>136</v>
      </c>
      <c r="N145" s="15" t="s">
        <v>127</v>
      </c>
      <c r="O145" s="15" t="s">
        <v>127</v>
      </c>
      <c r="P145" s="15" t="s">
        <v>136</v>
      </c>
      <c r="Q145" s="15" t="s">
        <v>127</v>
      </c>
      <c r="R145" s="15" t="s">
        <v>127</v>
      </c>
      <c r="S145" s="15" t="s">
        <v>127</v>
      </c>
      <c r="T145" s="15" t="s">
        <v>140</v>
      </c>
      <c r="U145" s="15">
        <v>362.72300000000001</v>
      </c>
      <c r="V145" s="15"/>
      <c r="W145" s="15">
        <v>88.466099999999997</v>
      </c>
      <c r="X145" s="15">
        <v>1.98245</v>
      </c>
      <c r="Y145" s="15">
        <v>20.872800000000002</v>
      </c>
      <c r="Z145" s="15">
        <v>75.303200000000004</v>
      </c>
      <c r="AA145" s="15">
        <v>205.05260000000001</v>
      </c>
      <c r="AB145" s="15">
        <v>0.3856</v>
      </c>
      <c r="AC145" s="15">
        <v>40.6554</v>
      </c>
      <c r="AD145" s="15">
        <v>193</v>
      </c>
      <c r="AE145" s="15">
        <v>19.313800000000001</v>
      </c>
      <c r="AF145" s="15"/>
      <c r="AG145" s="15"/>
      <c r="AH145" s="15"/>
      <c r="AI145" s="15"/>
      <c r="AJ145" s="15"/>
      <c r="AK145" s="3" t="s">
        <v>127</v>
      </c>
      <c r="AL145" s="3" t="s">
        <v>127</v>
      </c>
      <c r="AM145" s="3" t="s">
        <v>127</v>
      </c>
      <c r="AN145" s="3" t="s">
        <v>127</v>
      </c>
      <c r="AO145" s="3" t="s">
        <v>127</v>
      </c>
      <c r="AP145" s="3" t="s">
        <v>127</v>
      </c>
      <c r="AQ145" s="3" t="s">
        <v>127</v>
      </c>
      <c r="AR145" s="3" t="s">
        <v>127</v>
      </c>
      <c r="AS145" s="3" t="s">
        <v>127</v>
      </c>
      <c r="AT145" s="3" t="s">
        <v>127</v>
      </c>
      <c r="AU145" s="3" t="s">
        <v>127</v>
      </c>
      <c r="AV145" s="3" t="s">
        <v>127</v>
      </c>
      <c r="AW145" s="3" t="s">
        <v>127</v>
      </c>
      <c r="AX145" s="3" t="s">
        <v>127</v>
      </c>
      <c r="AY145" s="3" t="s">
        <v>127</v>
      </c>
      <c r="AZ145" s="3" t="s">
        <v>127</v>
      </c>
      <c r="BA145" s="3" t="s">
        <v>127</v>
      </c>
      <c r="BB145" s="3" t="s">
        <v>127</v>
      </c>
      <c r="BC145" s="3" t="s">
        <v>127</v>
      </c>
      <c r="BD145" s="3" t="s">
        <v>127</v>
      </c>
      <c r="BE145" s="3" t="s">
        <v>127</v>
      </c>
      <c r="BF145" s="3" t="s">
        <v>127</v>
      </c>
      <c r="BG145" s="3" t="s">
        <v>127</v>
      </c>
      <c r="BH145" s="3" t="s">
        <v>127</v>
      </c>
      <c r="BI145" s="3" t="s">
        <v>127</v>
      </c>
      <c r="BJ145" s="3" t="s">
        <v>127</v>
      </c>
      <c r="BK145" s="3" t="s">
        <v>127</v>
      </c>
      <c r="BL145" s="3" t="s">
        <v>127</v>
      </c>
      <c r="BM145" s="3" t="s">
        <v>127</v>
      </c>
      <c r="BN145" s="3" t="s">
        <v>127</v>
      </c>
      <c r="BO145" s="3" t="s">
        <v>127</v>
      </c>
      <c r="BP145" s="3" t="s">
        <v>127</v>
      </c>
      <c r="BQ145" s="3" t="s">
        <v>127</v>
      </c>
      <c r="BR145" s="3" t="s">
        <v>127</v>
      </c>
      <c r="BS145" s="3" t="s">
        <v>127</v>
      </c>
      <c r="BT145" s="3" t="s">
        <v>127</v>
      </c>
      <c r="BU145" s="3" t="s">
        <v>127</v>
      </c>
      <c r="BV145" s="3" t="s">
        <v>127</v>
      </c>
      <c r="BW145" s="3" t="s">
        <v>127</v>
      </c>
      <c r="BX145" s="3" t="s">
        <v>127</v>
      </c>
      <c r="BY145" s="3" t="s">
        <v>127</v>
      </c>
      <c r="BZ145" s="3" t="s">
        <v>127</v>
      </c>
      <c r="CA145" s="3" t="s">
        <v>127</v>
      </c>
      <c r="CB145" s="3" t="s">
        <v>127</v>
      </c>
      <c r="CC145" s="3" t="s">
        <v>127</v>
      </c>
      <c r="CD145" s="3" t="s">
        <v>127</v>
      </c>
      <c r="CE145" s="3" t="s">
        <v>127</v>
      </c>
      <c r="CF145" s="3" t="s">
        <v>127</v>
      </c>
      <c r="CG145" s="3" t="s">
        <v>127</v>
      </c>
      <c r="CH145" s="3" t="s">
        <v>127</v>
      </c>
      <c r="CI145" s="3" t="s">
        <v>127</v>
      </c>
      <c r="CJ145" s="3" t="s">
        <v>127</v>
      </c>
      <c r="CK145" s="3" t="s">
        <v>127</v>
      </c>
      <c r="CL145" s="3" t="s">
        <v>127</v>
      </c>
      <c r="CM145" s="3" t="s">
        <v>127</v>
      </c>
      <c r="CN145" s="3" t="s">
        <v>127</v>
      </c>
      <c r="CO145" s="3" t="s">
        <v>127</v>
      </c>
      <c r="CP145" s="3" t="s">
        <v>127</v>
      </c>
      <c r="CQ145" s="3" t="s">
        <v>127</v>
      </c>
      <c r="CR145" s="3" t="s">
        <v>127</v>
      </c>
      <c r="CS145" s="3" t="s">
        <v>127</v>
      </c>
      <c r="CT145" s="3"/>
      <c r="CU145" s="4">
        <v>181</v>
      </c>
      <c r="CV145" s="4">
        <v>290.8</v>
      </c>
      <c r="CW145" s="4" t="s">
        <v>131</v>
      </c>
      <c r="CX145" s="4" t="s">
        <v>131</v>
      </c>
      <c r="CY145" s="4" t="s">
        <v>131</v>
      </c>
      <c r="CZ145" s="4" t="s">
        <v>131</v>
      </c>
      <c r="DA145" s="4" t="s">
        <v>131</v>
      </c>
      <c r="DB145" s="4" t="s">
        <v>131</v>
      </c>
      <c r="DC145" s="4" t="s">
        <v>131</v>
      </c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</row>
    <row r="146" spans="1:135" s="90" customFormat="1" x14ac:dyDescent="0.2">
      <c r="A146" s="3">
        <v>38</v>
      </c>
      <c r="B146" s="19">
        <v>42920</v>
      </c>
      <c r="C146" s="3">
        <v>17113704</v>
      </c>
      <c r="D146" s="17" t="s">
        <v>219</v>
      </c>
      <c r="E146" s="15">
        <v>224</v>
      </c>
      <c r="F146" s="15">
        <v>177</v>
      </c>
      <c r="G146" s="3" t="s">
        <v>127</v>
      </c>
      <c r="H146" s="86">
        <v>41.1008</v>
      </c>
      <c r="I146" s="15">
        <v>75.6828</v>
      </c>
      <c r="J146" s="15" t="s">
        <v>127</v>
      </c>
      <c r="K146" s="15" t="s">
        <v>127</v>
      </c>
      <c r="L146" s="15" t="s">
        <v>127</v>
      </c>
      <c r="M146" s="15" t="s">
        <v>127</v>
      </c>
      <c r="N146" s="15" t="s">
        <v>127</v>
      </c>
      <c r="O146" s="15" t="s">
        <v>127</v>
      </c>
      <c r="P146" s="15" t="s">
        <v>136</v>
      </c>
      <c r="Q146" s="15" t="s">
        <v>127</v>
      </c>
      <c r="R146" s="15" t="s">
        <v>127</v>
      </c>
      <c r="S146" s="15"/>
      <c r="T146" s="15" t="s">
        <v>140</v>
      </c>
      <c r="U146" s="15">
        <v>376.01299999999998</v>
      </c>
      <c r="V146" s="15"/>
      <c r="W146" s="15">
        <v>105.01</v>
      </c>
      <c r="X146" s="15">
        <v>2.2207699999999999</v>
      </c>
      <c r="Y146" s="15">
        <v>19.412199999999999</v>
      </c>
      <c r="Z146" s="15">
        <v>77.238200000000006</v>
      </c>
      <c r="AA146" s="15">
        <v>185.45840000000001</v>
      </c>
      <c r="AB146" s="15">
        <v>0.54920000000000002</v>
      </c>
      <c r="AC146" s="15">
        <v>33.985300000000002</v>
      </c>
      <c r="AD146" s="15">
        <v>247</v>
      </c>
      <c r="AE146" s="15">
        <v>21.4666</v>
      </c>
      <c r="AF146" s="15"/>
      <c r="AG146" s="15"/>
      <c r="AH146" s="15"/>
      <c r="AI146" s="15"/>
      <c r="AJ146" s="15"/>
      <c r="AK146" s="3" t="s">
        <v>127</v>
      </c>
      <c r="AL146" s="3" t="s">
        <v>127</v>
      </c>
      <c r="AM146" s="3" t="s">
        <v>127</v>
      </c>
      <c r="AN146" s="3" t="s">
        <v>127</v>
      </c>
      <c r="AO146" s="3" t="s">
        <v>127</v>
      </c>
      <c r="AP146" s="3" t="s">
        <v>127</v>
      </c>
      <c r="AQ146" s="3" t="s">
        <v>127</v>
      </c>
      <c r="AR146" s="3" t="s">
        <v>127</v>
      </c>
      <c r="AS146" s="3" t="s">
        <v>127</v>
      </c>
      <c r="AT146" s="3" t="s">
        <v>127</v>
      </c>
      <c r="AU146" s="3" t="s">
        <v>127</v>
      </c>
      <c r="AV146" s="3" t="s">
        <v>127</v>
      </c>
      <c r="AW146" s="3" t="s">
        <v>127</v>
      </c>
      <c r="AX146" s="3" t="s">
        <v>127</v>
      </c>
      <c r="AY146" s="3" t="s">
        <v>127</v>
      </c>
      <c r="AZ146" s="3" t="s">
        <v>127</v>
      </c>
      <c r="BA146" s="3" t="s">
        <v>127</v>
      </c>
      <c r="BB146" s="3" t="s">
        <v>127</v>
      </c>
      <c r="BC146" s="3" t="s">
        <v>127</v>
      </c>
      <c r="BD146" s="3" t="s">
        <v>127</v>
      </c>
      <c r="BE146" s="3" t="s">
        <v>127</v>
      </c>
      <c r="BF146" s="3" t="s">
        <v>127</v>
      </c>
      <c r="BG146" s="3" t="s">
        <v>127</v>
      </c>
      <c r="BH146" s="3" t="s">
        <v>127</v>
      </c>
      <c r="BI146" s="3" t="s">
        <v>127</v>
      </c>
      <c r="BJ146" s="3" t="s">
        <v>127</v>
      </c>
      <c r="BK146" s="3" t="s">
        <v>127</v>
      </c>
      <c r="BL146" s="3" t="s">
        <v>127</v>
      </c>
      <c r="BM146" s="3" t="s">
        <v>127</v>
      </c>
      <c r="BN146" s="3" t="s">
        <v>127</v>
      </c>
      <c r="BO146" s="3" t="s">
        <v>127</v>
      </c>
      <c r="BP146" s="3" t="s">
        <v>127</v>
      </c>
      <c r="BQ146" s="3" t="s">
        <v>127</v>
      </c>
      <c r="BR146" s="3" t="s">
        <v>127</v>
      </c>
      <c r="BS146" s="3" t="s">
        <v>127</v>
      </c>
      <c r="BT146" s="3" t="s">
        <v>127</v>
      </c>
      <c r="BU146" s="3" t="s">
        <v>127</v>
      </c>
      <c r="BV146" s="3" t="s">
        <v>127</v>
      </c>
      <c r="BW146" s="3" t="s">
        <v>127</v>
      </c>
      <c r="BX146" s="3" t="s">
        <v>127</v>
      </c>
      <c r="BY146" s="3" t="s">
        <v>127</v>
      </c>
      <c r="BZ146" s="3" t="s">
        <v>127</v>
      </c>
      <c r="CA146" s="3" t="s">
        <v>127</v>
      </c>
      <c r="CB146" s="3" t="s">
        <v>127</v>
      </c>
      <c r="CC146" s="3" t="s">
        <v>127</v>
      </c>
      <c r="CD146" s="3" t="s">
        <v>170</v>
      </c>
      <c r="CE146" s="3" t="s">
        <v>127</v>
      </c>
      <c r="CF146" s="3" t="s">
        <v>127</v>
      </c>
      <c r="CG146" s="3" t="s">
        <v>127</v>
      </c>
      <c r="CH146" s="3" t="s">
        <v>127</v>
      </c>
      <c r="CI146" s="3" t="s">
        <v>127</v>
      </c>
      <c r="CJ146" s="3" t="s">
        <v>127</v>
      </c>
      <c r="CK146" s="3" t="s">
        <v>127</v>
      </c>
      <c r="CL146" s="3" t="s">
        <v>127</v>
      </c>
      <c r="CM146" s="3" t="s">
        <v>127</v>
      </c>
      <c r="CN146" s="3" t="s">
        <v>127</v>
      </c>
      <c r="CO146" s="3" t="s">
        <v>127</v>
      </c>
      <c r="CP146" s="3" t="s">
        <v>127</v>
      </c>
      <c r="CQ146" s="3" t="s">
        <v>127</v>
      </c>
      <c r="CR146" s="3" t="s">
        <v>127</v>
      </c>
      <c r="CS146" s="3" t="s">
        <v>127</v>
      </c>
      <c r="CT146" s="3"/>
      <c r="CU146" s="4" t="s">
        <v>133</v>
      </c>
      <c r="CV146" s="4">
        <v>2.2000000000000002</v>
      </c>
      <c r="CW146" s="4" t="s">
        <v>131</v>
      </c>
      <c r="CX146" s="3">
        <v>0.56000000000000005</v>
      </c>
      <c r="CY146" s="3">
        <v>0.81</v>
      </c>
      <c r="CZ146" s="4" t="s">
        <v>131</v>
      </c>
      <c r="DA146" s="4" t="s">
        <v>131</v>
      </c>
      <c r="DB146" s="4" t="s">
        <v>131</v>
      </c>
      <c r="DC146" s="4" t="s">
        <v>131</v>
      </c>
      <c r="DD146" s="4" t="s">
        <v>131</v>
      </c>
      <c r="DE146" s="3"/>
      <c r="DF146" s="3"/>
      <c r="DG146" s="3"/>
      <c r="DH146" s="3"/>
      <c r="DI146" s="3" t="s">
        <v>220</v>
      </c>
      <c r="DJ146" s="3" t="s">
        <v>127</v>
      </c>
      <c r="DK146" s="3" t="s">
        <v>127</v>
      </c>
      <c r="DL146" s="3">
        <v>603.4</v>
      </c>
      <c r="DM146" s="3" t="s">
        <v>127</v>
      </c>
      <c r="DN146" s="3" t="s">
        <v>127</v>
      </c>
      <c r="DO146" s="3" t="s">
        <v>127</v>
      </c>
      <c r="DP146" s="3" t="s">
        <v>127</v>
      </c>
      <c r="DQ146" s="3" t="s">
        <v>127</v>
      </c>
      <c r="DR146" s="3" t="s">
        <v>127</v>
      </c>
      <c r="DS146" s="3" t="s">
        <v>127</v>
      </c>
      <c r="DT146" s="3" t="s">
        <v>127</v>
      </c>
      <c r="DU146" s="3" t="s">
        <v>127</v>
      </c>
      <c r="DV146" s="3" t="s">
        <v>127</v>
      </c>
      <c r="DW146" s="3" t="s">
        <v>127</v>
      </c>
      <c r="DX146" s="3" t="s">
        <v>127</v>
      </c>
      <c r="DY146" s="3" t="s">
        <v>127</v>
      </c>
      <c r="DZ146" s="3" t="s">
        <v>127</v>
      </c>
      <c r="EA146" s="3" t="s">
        <v>127</v>
      </c>
      <c r="EB146" s="3" t="s">
        <v>127</v>
      </c>
      <c r="EC146" s="3" t="s">
        <v>127</v>
      </c>
      <c r="ED146" s="3" t="s">
        <v>127</v>
      </c>
      <c r="EE146" s="3" t="s">
        <v>127</v>
      </c>
    </row>
    <row r="147" spans="1:135" s="90" customFormat="1" x14ac:dyDescent="0.2">
      <c r="A147" s="3">
        <v>38</v>
      </c>
      <c r="B147" s="19">
        <v>43598</v>
      </c>
      <c r="C147" s="3">
        <v>17113704</v>
      </c>
      <c r="D147" s="17" t="s">
        <v>219</v>
      </c>
      <c r="E147" s="3">
        <v>84</v>
      </c>
      <c r="F147" s="3">
        <v>43</v>
      </c>
      <c r="G147" s="3" t="s">
        <v>127</v>
      </c>
      <c r="H147" s="2">
        <v>48.787799999999997</v>
      </c>
      <c r="I147" s="2">
        <v>80.524000000000001</v>
      </c>
      <c r="J147" s="3" t="s">
        <v>127</v>
      </c>
      <c r="K147" s="3" t="s">
        <v>127</v>
      </c>
      <c r="L147" s="3" t="s">
        <v>127</v>
      </c>
      <c r="M147" s="2" t="s">
        <v>127</v>
      </c>
      <c r="N147" s="3" t="s">
        <v>127</v>
      </c>
      <c r="O147" s="3" t="s">
        <v>127</v>
      </c>
      <c r="P147" s="2">
        <v>13.5732</v>
      </c>
      <c r="Q147" s="3" t="s">
        <v>127</v>
      </c>
      <c r="R147" s="3" t="s">
        <v>127</v>
      </c>
      <c r="S147" s="3" t="s">
        <v>127</v>
      </c>
      <c r="T147" s="3" t="s">
        <v>161</v>
      </c>
      <c r="U147" s="3"/>
      <c r="V147" s="3"/>
      <c r="W147" s="2">
        <v>112.093</v>
      </c>
      <c r="X147" s="2">
        <v>2.2140900000000001</v>
      </c>
      <c r="Y147" s="2">
        <v>20.5623</v>
      </c>
      <c r="Z147" s="2">
        <v>82.596100000000007</v>
      </c>
      <c r="AA147" s="2">
        <v>138.2527</v>
      </c>
      <c r="AB147" s="85">
        <v>0.41689999999999999</v>
      </c>
      <c r="AC147" s="2">
        <v>47.600999999999999</v>
      </c>
      <c r="AD147" s="2">
        <v>281</v>
      </c>
      <c r="AE147" s="2">
        <v>41.777000000000001</v>
      </c>
      <c r="AF147" s="87"/>
      <c r="AG147" s="87"/>
      <c r="AH147" s="87"/>
      <c r="AI147" s="88">
        <v>1.4370000000000001</v>
      </c>
      <c r="AJ147" s="88"/>
      <c r="AK147" s="3" t="s">
        <v>127</v>
      </c>
      <c r="AL147" s="3" t="s">
        <v>127</v>
      </c>
      <c r="AM147" s="4"/>
      <c r="AN147" s="4"/>
      <c r="AO147" s="4"/>
      <c r="AP147" s="3" t="s">
        <v>127</v>
      </c>
      <c r="AQ147" s="3" t="s">
        <v>127</v>
      </c>
      <c r="AR147" s="3" t="s">
        <v>127</v>
      </c>
      <c r="AS147" s="3" t="s">
        <v>127</v>
      </c>
      <c r="AT147" s="3" t="s">
        <v>127</v>
      </c>
      <c r="AU147" s="4"/>
      <c r="AV147" s="4"/>
      <c r="AW147" s="3" t="s">
        <v>127</v>
      </c>
      <c r="AX147" s="3" t="s">
        <v>127</v>
      </c>
      <c r="AY147" s="3" t="s">
        <v>127</v>
      </c>
      <c r="AZ147" s="3" t="s">
        <v>127</v>
      </c>
      <c r="BA147" s="4"/>
      <c r="BB147" s="3" t="s">
        <v>127</v>
      </c>
      <c r="BC147" s="3" t="s">
        <v>127</v>
      </c>
      <c r="BD147" s="3" t="s">
        <v>127</v>
      </c>
      <c r="BE147" s="3" t="s">
        <v>127</v>
      </c>
      <c r="BF147" s="3" t="s">
        <v>127</v>
      </c>
      <c r="BG147" s="3" t="s">
        <v>127</v>
      </c>
      <c r="BH147" s="4"/>
      <c r="BI147" s="4"/>
      <c r="BJ147" s="4"/>
      <c r="BK147" s="4"/>
      <c r="BL147" s="2" t="s">
        <v>128</v>
      </c>
      <c r="BM147" s="4"/>
      <c r="BN147" s="4"/>
      <c r="BO147" s="3" t="s">
        <v>127</v>
      </c>
      <c r="BP147" s="3" t="s">
        <v>127</v>
      </c>
      <c r="BQ147" s="3" t="s">
        <v>127</v>
      </c>
      <c r="BR147" s="3" t="s">
        <v>127</v>
      </c>
      <c r="BS147" s="3" t="s">
        <v>127</v>
      </c>
      <c r="BT147" s="4"/>
      <c r="BU147" s="4"/>
      <c r="BV147" s="4"/>
      <c r="BW147" s="3" t="s">
        <v>127</v>
      </c>
      <c r="BX147" s="4"/>
      <c r="BY147" s="3"/>
      <c r="BZ147" s="3"/>
      <c r="CA147" s="3" t="s">
        <v>127</v>
      </c>
      <c r="CB147" s="3"/>
      <c r="CC147" s="3" t="s">
        <v>127</v>
      </c>
      <c r="CD147" s="2">
        <v>3.45</v>
      </c>
      <c r="CE147" s="3" t="s">
        <v>127</v>
      </c>
      <c r="CF147" s="3" t="s">
        <v>127</v>
      </c>
      <c r="CG147" s="3"/>
      <c r="CH147" s="3"/>
      <c r="CI147" s="3" t="s">
        <v>127</v>
      </c>
      <c r="CJ147" s="2" t="s">
        <v>128</v>
      </c>
      <c r="CK147" s="3" t="s">
        <v>127</v>
      </c>
      <c r="CL147" s="3" t="s">
        <v>127</v>
      </c>
      <c r="CM147" s="2" t="s">
        <v>128</v>
      </c>
      <c r="CN147" s="3" t="s">
        <v>127</v>
      </c>
      <c r="CO147" s="3" t="s">
        <v>127</v>
      </c>
      <c r="CP147" s="3" t="s">
        <v>127</v>
      </c>
      <c r="CQ147" s="3" t="s">
        <v>127</v>
      </c>
      <c r="CR147" s="3" t="s">
        <v>127</v>
      </c>
      <c r="CS147" s="2">
        <v>2</v>
      </c>
      <c r="CT147" s="3"/>
      <c r="CU147" s="109">
        <v>1</v>
      </c>
      <c r="CV147" s="114">
        <v>17.7</v>
      </c>
      <c r="CW147" s="109" t="s">
        <v>131</v>
      </c>
      <c r="CX147" s="109" t="s">
        <v>131</v>
      </c>
      <c r="CY147" s="109" t="s">
        <v>131</v>
      </c>
      <c r="CZ147" s="109" t="s">
        <v>131</v>
      </c>
      <c r="DA147" s="109" t="s">
        <v>131</v>
      </c>
      <c r="DB147" s="109" t="s">
        <v>131</v>
      </c>
      <c r="DC147" s="109" t="s">
        <v>131</v>
      </c>
      <c r="DD147" s="109" t="s">
        <v>131</v>
      </c>
      <c r="DE147" s="3"/>
      <c r="DF147" s="3"/>
      <c r="DG147" s="3"/>
      <c r="DH147" s="3"/>
      <c r="DI147" s="3"/>
      <c r="DJ147" s="3" t="s">
        <v>131</v>
      </c>
      <c r="DK147" s="3" t="s">
        <v>131</v>
      </c>
      <c r="DL147" s="3" t="s">
        <v>131</v>
      </c>
      <c r="DM147" s="3" t="s">
        <v>131</v>
      </c>
      <c r="DN147" s="3" t="s">
        <v>131</v>
      </c>
      <c r="DO147" s="3" t="s">
        <v>131</v>
      </c>
      <c r="DP147" s="3" t="s">
        <v>131</v>
      </c>
      <c r="DQ147" s="3" t="s">
        <v>131</v>
      </c>
      <c r="DR147" s="3" t="s">
        <v>131</v>
      </c>
      <c r="DS147" s="3" t="s">
        <v>131</v>
      </c>
      <c r="DT147" s="3" t="s">
        <v>131</v>
      </c>
      <c r="DU147" s="3" t="s">
        <v>131</v>
      </c>
      <c r="DV147" s="3" t="s">
        <v>131</v>
      </c>
      <c r="DW147" s="3" t="s">
        <v>131</v>
      </c>
      <c r="DX147" s="3" t="s">
        <v>131</v>
      </c>
      <c r="DY147" s="3" t="s">
        <v>131</v>
      </c>
      <c r="DZ147" s="3" t="s">
        <v>131</v>
      </c>
      <c r="EA147" s="3" t="s">
        <v>131</v>
      </c>
      <c r="EB147" s="3" t="s">
        <v>131</v>
      </c>
      <c r="EC147" s="3" t="s">
        <v>131</v>
      </c>
      <c r="ED147" s="3" t="s">
        <v>131</v>
      </c>
      <c r="EE147" s="3" t="s">
        <v>131</v>
      </c>
    </row>
    <row r="148" spans="1:135" s="90" customFormat="1" x14ac:dyDescent="0.2">
      <c r="A148" s="3">
        <v>39</v>
      </c>
      <c r="B148" s="19">
        <v>42213</v>
      </c>
      <c r="C148" s="3">
        <v>17113801</v>
      </c>
      <c r="D148" s="17" t="s">
        <v>221</v>
      </c>
      <c r="E148" s="15" t="s">
        <v>216</v>
      </c>
      <c r="F148" s="15" t="s">
        <v>127</v>
      </c>
      <c r="G148" s="3" t="s">
        <v>127</v>
      </c>
      <c r="H148" s="15">
        <v>62.029800000000002</v>
      </c>
      <c r="I148" s="15">
        <v>179.857</v>
      </c>
      <c r="J148" s="15" t="s">
        <v>127</v>
      </c>
      <c r="K148" s="15" t="s">
        <v>127</v>
      </c>
      <c r="L148" s="15" t="s">
        <v>127</v>
      </c>
      <c r="M148" s="15" t="s">
        <v>127</v>
      </c>
      <c r="N148" s="15" t="s">
        <v>127</v>
      </c>
      <c r="O148" s="15" t="s">
        <v>127</v>
      </c>
      <c r="P148" s="15">
        <v>2.24411</v>
      </c>
      <c r="Q148" s="15" t="s">
        <v>127</v>
      </c>
      <c r="R148" s="15" t="s">
        <v>127</v>
      </c>
      <c r="S148" s="15" t="s">
        <v>127</v>
      </c>
      <c r="T148" s="15">
        <v>11.849500000000001</v>
      </c>
      <c r="U148" s="15">
        <v>687.92700000000002</v>
      </c>
      <c r="V148" s="15"/>
      <c r="W148" s="15">
        <v>100.504</v>
      </c>
      <c r="X148" s="15">
        <v>6.8354200000000001</v>
      </c>
      <c r="Y148" s="15">
        <v>33.782800000000002</v>
      </c>
      <c r="Z148" s="15">
        <v>167.15</v>
      </c>
      <c r="AA148" s="15">
        <v>274.39159999999998</v>
      </c>
      <c r="AB148" s="15">
        <v>1.2809999999999999</v>
      </c>
      <c r="AC148" s="15">
        <v>104.746</v>
      </c>
      <c r="AD148" s="15">
        <v>279</v>
      </c>
      <c r="AE148" s="15">
        <v>104.73860000000001</v>
      </c>
      <c r="AF148" s="15"/>
      <c r="AG148" s="15"/>
      <c r="AH148" s="15"/>
      <c r="AI148" s="15"/>
      <c r="AJ148" s="15"/>
      <c r="AK148" s="3" t="s">
        <v>127</v>
      </c>
      <c r="AL148" s="3" t="s">
        <v>127</v>
      </c>
      <c r="AM148" s="3" t="s">
        <v>127</v>
      </c>
      <c r="AN148" s="3" t="s">
        <v>127</v>
      </c>
      <c r="AO148" s="3" t="s">
        <v>127</v>
      </c>
      <c r="AP148" s="3" t="s">
        <v>127</v>
      </c>
      <c r="AQ148" s="3" t="s">
        <v>127</v>
      </c>
      <c r="AR148" s="3" t="s">
        <v>127</v>
      </c>
      <c r="AS148" s="3" t="s">
        <v>127</v>
      </c>
      <c r="AT148" s="3" t="s">
        <v>127</v>
      </c>
      <c r="AU148" s="3" t="s">
        <v>127</v>
      </c>
      <c r="AV148" s="3" t="s">
        <v>127</v>
      </c>
      <c r="AW148" s="3" t="s">
        <v>127</v>
      </c>
      <c r="AX148" s="3" t="s">
        <v>127</v>
      </c>
      <c r="AY148" s="3" t="s">
        <v>127</v>
      </c>
      <c r="AZ148" s="3" t="s">
        <v>127</v>
      </c>
      <c r="BA148" s="3" t="s">
        <v>127</v>
      </c>
      <c r="BB148" s="3" t="s">
        <v>127</v>
      </c>
      <c r="BC148" s="3" t="s">
        <v>127</v>
      </c>
      <c r="BD148" s="3" t="s">
        <v>127</v>
      </c>
      <c r="BE148" s="3" t="s">
        <v>127</v>
      </c>
      <c r="BF148" s="3" t="s">
        <v>127</v>
      </c>
      <c r="BG148" s="3" t="s">
        <v>127</v>
      </c>
      <c r="BH148" s="3" t="s">
        <v>127</v>
      </c>
      <c r="BI148" s="3" t="s">
        <v>127</v>
      </c>
      <c r="BJ148" s="3" t="s">
        <v>127</v>
      </c>
      <c r="BK148" s="3" t="s">
        <v>127</v>
      </c>
      <c r="BL148" s="3" t="s">
        <v>127</v>
      </c>
      <c r="BM148" s="3" t="s">
        <v>127</v>
      </c>
      <c r="BN148" s="3" t="s">
        <v>127</v>
      </c>
      <c r="BO148" s="3" t="s">
        <v>127</v>
      </c>
      <c r="BP148" s="3" t="s">
        <v>127</v>
      </c>
      <c r="BQ148" s="3" t="s">
        <v>127</v>
      </c>
      <c r="BR148" s="3" t="s">
        <v>127</v>
      </c>
      <c r="BS148" s="3" t="s">
        <v>127</v>
      </c>
      <c r="BT148" s="3" t="s">
        <v>127</v>
      </c>
      <c r="BU148" s="3" t="s">
        <v>127</v>
      </c>
      <c r="BV148" s="3" t="s">
        <v>127</v>
      </c>
      <c r="BW148" s="3" t="s">
        <v>127</v>
      </c>
      <c r="BX148" s="3" t="s">
        <v>127</v>
      </c>
      <c r="BY148" s="3" t="s">
        <v>127</v>
      </c>
      <c r="BZ148" s="3" t="s">
        <v>127</v>
      </c>
      <c r="CA148" s="3" t="s">
        <v>127</v>
      </c>
      <c r="CB148" s="3" t="s">
        <v>127</v>
      </c>
      <c r="CC148" s="3" t="s">
        <v>127</v>
      </c>
      <c r="CD148" s="3" t="s">
        <v>127</v>
      </c>
      <c r="CE148" s="3" t="s">
        <v>127</v>
      </c>
      <c r="CF148" s="3" t="s">
        <v>127</v>
      </c>
      <c r="CG148" s="3" t="s">
        <v>127</v>
      </c>
      <c r="CH148" s="3" t="s">
        <v>127</v>
      </c>
      <c r="CI148" s="3" t="s">
        <v>127</v>
      </c>
      <c r="CJ148" s="3" t="s">
        <v>127</v>
      </c>
      <c r="CK148" s="3" t="s">
        <v>127</v>
      </c>
      <c r="CL148" s="3" t="s">
        <v>127</v>
      </c>
      <c r="CM148" s="3" t="s">
        <v>127</v>
      </c>
      <c r="CN148" s="3" t="s">
        <v>127</v>
      </c>
      <c r="CO148" s="3" t="s">
        <v>127</v>
      </c>
      <c r="CP148" s="3" t="s">
        <v>127</v>
      </c>
      <c r="CQ148" s="3" t="s">
        <v>127</v>
      </c>
      <c r="CR148" s="3" t="s">
        <v>127</v>
      </c>
      <c r="CS148" s="3" t="s">
        <v>127</v>
      </c>
      <c r="CT148" s="3"/>
      <c r="CU148" s="4" t="s">
        <v>131</v>
      </c>
      <c r="CV148" s="4" t="s">
        <v>131</v>
      </c>
      <c r="CW148" s="4" t="s">
        <v>131</v>
      </c>
      <c r="CX148" s="4" t="s">
        <v>131</v>
      </c>
      <c r="CY148" s="4" t="s">
        <v>131</v>
      </c>
      <c r="CZ148" s="4" t="s">
        <v>131</v>
      </c>
      <c r="DA148" s="4" t="s">
        <v>131</v>
      </c>
      <c r="DB148" s="4" t="s">
        <v>131</v>
      </c>
      <c r="DC148" s="4" t="s">
        <v>131</v>
      </c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</row>
    <row r="149" spans="1:135" s="90" customFormat="1" x14ac:dyDescent="0.2">
      <c r="A149" s="3">
        <v>40</v>
      </c>
      <c r="B149" s="19">
        <v>42213</v>
      </c>
      <c r="C149" s="3">
        <v>17113803</v>
      </c>
      <c r="D149" s="17" t="s">
        <v>222</v>
      </c>
      <c r="E149" s="15" t="s">
        <v>216</v>
      </c>
      <c r="F149" s="15" t="s">
        <v>127</v>
      </c>
      <c r="G149" s="3" t="s">
        <v>127</v>
      </c>
      <c r="H149" s="15">
        <v>98.056700000000006</v>
      </c>
      <c r="I149" s="15">
        <v>186.47200000000001</v>
      </c>
      <c r="J149" s="15" t="s">
        <v>127</v>
      </c>
      <c r="K149" s="15" t="s">
        <v>127</v>
      </c>
      <c r="L149" s="15" t="s">
        <v>127</v>
      </c>
      <c r="M149" s="15" t="s">
        <v>136</v>
      </c>
      <c r="N149" s="15" t="s">
        <v>127</v>
      </c>
      <c r="O149" s="15" t="s">
        <v>127</v>
      </c>
      <c r="P149" s="15">
        <v>10.2682</v>
      </c>
      <c r="Q149" s="15" t="s">
        <v>127</v>
      </c>
      <c r="R149" s="15" t="s">
        <v>127</v>
      </c>
      <c r="S149" s="15" t="s">
        <v>127</v>
      </c>
      <c r="T149" s="15">
        <v>12.825699999999999</v>
      </c>
      <c r="U149" s="15">
        <v>749.14499999999998</v>
      </c>
      <c r="V149" s="15"/>
      <c r="W149" s="15">
        <v>115.56</v>
      </c>
      <c r="X149" s="15">
        <v>9.7073</v>
      </c>
      <c r="Y149" s="15">
        <v>38.4285</v>
      </c>
      <c r="Z149" s="15">
        <v>161.011</v>
      </c>
      <c r="AA149" s="15">
        <v>270.7217</v>
      </c>
      <c r="AB149" s="15">
        <v>0.86329999999999996</v>
      </c>
      <c r="AC149" s="15">
        <v>107.7427</v>
      </c>
      <c r="AD149" s="15">
        <v>351</v>
      </c>
      <c r="AE149" s="15">
        <v>89.207800000000006</v>
      </c>
      <c r="AF149" s="15"/>
      <c r="AG149" s="15"/>
      <c r="AH149" s="15"/>
      <c r="AI149" s="15"/>
      <c r="AJ149" s="15"/>
      <c r="AK149" s="3" t="s">
        <v>127</v>
      </c>
      <c r="AL149" s="3" t="s">
        <v>127</v>
      </c>
      <c r="AM149" s="3" t="s">
        <v>127</v>
      </c>
      <c r="AN149" s="3" t="s">
        <v>127</v>
      </c>
      <c r="AO149" s="3" t="s">
        <v>127</v>
      </c>
      <c r="AP149" s="3" t="s">
        <v>127</v>
      </c>
      <c r="AQ149" s="3" t="s">
        <v>127</v>
      </c>
      <c r="AR149" s="3" t="s">
        <v>127</v>
      </c>
      <c r="AS149" s="3" t="s">
        <v>127</v>
      </c>
      <c r="AT149" s="3" t="s">
        <v>127</v>
      </c>
      <c r="AU149" s="3" t="s">
        <v>127</v>
      </c>
      <c r="AV149" s="3" t="s">
        <v>127</v>
      </c>
      <c r="AW149" s="3" t="s">
        <v>127</v>
      </c>
      <c r="AX149" s="3" t="s">
        <v>127</v>
      </c>
      <c r="AY149" s="3" t="s">
        <v>127</v>
      </c>
      <c r="AZ149" s="3" t="s">
        <v>127</v>
      </c>
      <c r="BA149" s="3" t="s">
        <v>127</v>
      </c>
      <c r="BB149" s="3" t="s">
        <v>127</v>
      </c>
      <c r="BC149" s="3" t="s">
        <v>127</v>
      </c>
      <c r="BD149" s="3" t="s">
        <v>127</v>
      </c>
      <c r="BE149" s="3" t="s">
        <v>127</v>
      </c>
      <c r="BF149" s="3" t="s">
        <v>127</v>
      </c>
      <c r="BG149" s="3" t="s">
        <v>127</v>
      </c>
      <c r="BH149" s="3" t="s">
        <v>127</v>
      </c>
      <c r="BI149" s="3" t="s">
        <v>127</v>
      </c>
      <c r="BJ149" s="3" t="s">
        <v>127</v>
      </c>
      <c r="BK149" s="3" t="s">
        <v>127</v>
      </c>
      <c r="BL149" s="3" t="s">
        <v>127</v>
      </c>
      <c r="BM149" s="3" t="s">
        <v>127</v>
      </c>
      <c r="BN149" s="3" t="s">
        <v>127</v>
      </c>
      <c r="BO149" s="3" t="s">
        <v>127</v>
      </c>
      <c r="BP149" s="3" t="s">
        <v>127</v>
      </c>
      <c r="BQ149" s="3" t="s">
        <v>127</v>
      </c>
      <c r="BR149" s="3" t="s">
        <v>127</v>
      </c>
      <c r="BS149" s="3" t="s">
        <v>127</v>
      </c>
      <c r="BT149" s="3" t="s">
        <v>127</v>
      </c>
      <c r="BU149" s="3" t="s">
        <v>127</v>
      </c>
      <c r="BV149" s="3" t="s">
        <v>127</v>
      </c>
      <c r="BW149" s="3" t="s">
        <v>127</v>
      </c>
      <c r="BX149" s="3" t="s">
        <v>127</v>
      </c>
      <c r="BY149" s="3" t="s">
        <v>127</v>
      </c>
      <c r="BZ149" s="3" t="s">
        <v>127</v>
      </c>
      <c r="CA149" s="3" t="s">
        <v>127</v>
      </c>
      <c r="CB149" s="3" t="s">
        <v>127</v>
      </c>
      <c r="CC149" s="3" t="s">
        <v>127</v>
      </c>
      <c r="CD149" s="3" t="s">
        <v>127</v>
      </c>
      <c r="CE149" s="3" t="s">
        <v>127</v>
      </c>
      <c r="CF149" s="3" t="s">
        <v>127</v>
      </c>
      <c r="CG149" s="3" t="s">
        <v>127</v>
      </c>
      <c r="CH149" s="3" t="s">
        <v>127</v>
      </c>
      <c r="CI149" s="3" t="s">
        <v>127</v>
      </c>
      <c r="CJ149" s="3" t="s">
        <v>127</v>
      </c>
      <c r="CK149" s="3" t="s">
        <v>127</v>
      </c>
      <c r="CL149" s="3" t="s">
        <v>127</v>
      </c>
      <c r="CM149" s="3" t="s">
        <v>127</v>
      </c>
      <c r="CN149" s="3" t="s">
        <v>127</v>
      </c>
      <c r="CO149" s="3" t="s">
        <v>127</v>
      </c>
      <c r="CP149" s="3" t="s">
        <v>127</v>
      </c>
      <c r="CQ149" s="3" t="s">
        <v>127</v>
      </c>
      <c r="CR149" s="3" t="s">
        <v>127</v>
      </c>
      <c r="CS149" s="3" t="s">
        <v>127</v>
      </c>
      <c r="CT149" s="3"/>
      <c r="CU149" s="4" t="s">
        <v>131</v>
      </c>
      <c r="CV149" s="4" t="s">
        <v>131</v>
      </c>
      <c r="CW149" s="4" t="s">
        <v>131</v>
      </c>
      <c r="CX149" s="4" t="s">
        <v>131</v>
      </c>
      <c r="CY149" s="4" t="s">
        <v>131</v>
      </c>
      <c r="CZ149" s="4" t="s">
        <v>131</v>
      </c>
      <c r="DA149" s="4" t="s">
        <v>131</v>
      </c>
      <c r="DB149" s="4" t="s">
        <v>131</v>
      </c>
      <c r="DC149" s="4" t="s">
        <v>131</v>
      </c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</row>
    <row r="150" spans="1:135" s="90" customFormat="1" x14ac:dyDescent="0.2">
      <c r="A150" s="3">
        <v>41</v>
      </c>
      <c r="B150" s="19">
        <v>42821</v>
      </c>
      <c r="C150" s="3">
        <v>17213302</v>
      </c>
      <c r="D150" s="17" t="s">
        <v>223</v>
      </c>
      <c r="E150" s="15">
        <v>144</v>
      </c>
      <c r="F150" s="15" t="s">
        <v>127</v>
      </c>
      <c r="G150" s="3" t="s">
        <v>127</v>
      </c>
      <c r="H150" s="86">
        <v>39.150799999999997</v>
      </c>
      <c r="I150" s="15">
        <v>119.206</v>
      </c>
      <c r="J150" s="15" t="s">
        <v>127</v>
      </c>
      <c r="K150" s="15" t="s">
        <v>127</v>
      </c>
      <c r="L150" s="15" t="s">
        <v>127</v>
      </c>
      <c r="M150" s="15">
        <v>3.6476799999999998</v>
      </c>
      <c r="N150" s="15" t="s">
        <v>127</v>
      </c>
      <c r="O150" s="15">
        <v>5.3087499999999999</v>
      </c>
      <c r="P150" s="15">
        <v>10.2959</v>
      </c>
      <c r="Q150" s="15" t="s">
        <v>127</v>
      </c>
      <c r="R150" s="15" t="s">
        <v>127</v>
      </c>
      <c r="S150" s="15" t="s">
        <v>127</v>
      </c>
      <c r="T150" s="15">
        <v>8.1075700000000008</v>
      </c>
      <c r="U150" s="15">
        <v>420.49599999999998</v>
      </c>
      <c r="V150" s="15"/>
      <c r="W150" s="15">
        <v>50.803400000000003</v>
      </c>
      <c r="X150" s="15">
        <v>2.3784399999999999</v>
      </c>
      <c r="Y150" s="15">
        <v>12.277799999999999</v>
      </c>
      <c r="Z150" s="15">
        <v>60.2607</v>
      </c>
      <c r="AA150" s="15">
        <v>104.593</v>
      </c>
      <c r="AB150" s="15">
        <v>0.37469999999999998</v>
      </c>
      <c r="AC150" s="15">
        <v>18.6023</v>
      </c>
      <c r="AD150" s="15">
        <v>188</v>
      </c>
      <c r="AE150" s="15">
        <v>17.034199999999998</v>
      </c>
      <c r="AF150" s="15"/>
      <c r="AG150" s="3">
        <v>3.7454000000000001</v>
      </c>
      <c r="AH150" s="15"/>
      <c r="AI150" s="15"/>
      <c r="AJ150" s="15"/>
      <c r="AK150" s="3" t="s">
        <v>127</v>
      </c>
      <c r="AL150" s="3" t="s">
        <v>127</v>
      </c>
      <c r="AM150" s="3" t="s">
        <v>127</v>
      </c>
      <c r="AN150" s="3" t="s">
        <v>127</v>
      </c>
      <c r="AO150" s="3" t="s">
        <v>127</v>
      </c>
      <c r="AP150" s="3" t="s">
        <v>127</v>
      </c>
      <c r="AQ150" s="3" t="s">
        <v>127</v>
      </c>
      <c r="AR150" s="3" t="s">
        <v>127</v>
      </c>
      <c r="AS150" s="3" t="s">
        <v>127</v>
      </c>
      <c r="AT150" s="3" t="s">
        <v>127</v>
      </c>
      <c r="AU150" s="3" t="s">
        <v>127</v>
      </c>
      <c r="AV150" s="3" t="s">
        <v>127</v>
      </c>
      <c r="AW150" s="3" t="s">
        <v>127</v>
      </c>
      <c r="AX150" s="3" t="s">
        <v>127</v>
      </c>
      <c r="AY150" s="3" t="s">
        <v>127</v>
      </c>
      <c r="AZ150" s="3" t="s">
        <v>127</v>
      </c>
      <c r="BA150" s="3" t="s">
        <v>127</v>
      </c>
      <c r="BB150" s="3" t="s">
        <v>127</v>
      </c>
      <c r="BC150" s="3" t="s">
        <v>127</v>
      </c>
      <c r="BD150" s="3" t="s">
        <v>127</v>
      </c>
      <c r="BE150" s="3" t="s">
        <v>127</v>
      </c>
      <c r="BF150" s="3" t="s">
        <v>127</v>
      </c>
      <c r="BG150" s="3" t="s">
        <v>127</v>
      </c>
      <c r="BH150" s="3" t="s">
        <v>127</v>
      </c>
      <c r="BI150" s="3" t="s">
        <v>127</v>
      </c>
      <c r="BJ150" s="3" t="s">
        <v>127</v>
      </c>
      <c r="BK150" s="3" t="s">
        <v>127</v>
      </c>
      <c r="BL150" s="3" t="s">
        <v>127</v>
      </c>
      <c r="BM150" s="3" t="s">
        <v>127</v>
      </c>
      <c r="BN150" s="3" t="s">
        <v>127</v>
      </c>
      <c r="BO150" s="3" t="s">
        <v>127</v>
      </c>
      <c r="BP150" s="3" t="s">
        <v>127</v>
      </c>
      <c r="BQ150" s="3" t="s">
        <v>127</v>
      </c>
      <c r="BR150" s="3" t="s">
        <v>127</v>
      </c>
      <c r="BS150" s="3" t="s">
        <v>127</v>
      </c>
      <c r="BT150" s="3" t="s">
        <v>127</v>
      </c>
      <c r="BU150" s="3" t="s">
        <v>127</v>
      </c>
      <c r="BV150" s="3" t="s">
        <v>127</v>
      </c>
      <c r="BW150" s="3" t="s">
        <v>127</v>
      </c>
      <c r="BX150" s="3" t="s">
        <v>127</v>
      </c>
      <c r="BY150" s="3" t="s">
        <v>127</v>
      </c>
      <c r="BZ150" s="3" t="s">
        <v>127</v>
      </c>
      <c r="CA150" s="3" t="s">
        <v>127</v>
      </c>
      <c r="CB150" s="3" t="s">
        <v>127</v>
      </c>
      <c r="CC150" s="3" t="s">
        <v>127</v>
      </c>
      <c r="CD150" s="3" t="s">
        <v>127</v>
      </c>
      <c r="CE150" s="3" t="s">
        <v>127</v>
      </c>
      <c r="CF150" s="3" t="s">
        <v>127</v>
      </c>
      <c r="CG150" s="3" t="s">
        <v>127</v>
      </c>
      <c r="CH150" s="3" t="s">
        <v>127</v>
      </c>
      <c r="CI150" s="3" t="s">
        <v>127</v>
      </c>
      <c r="CJ150" s="3" t="s">
        <v>127</v>
      </c>
      <c r="CK150" s="3" t="s">
        <v>127</v>
      </c>
      <c r="CL150" s="3" t="s">
        <v>127</v>
      </c>
      <c r="CM150" s="3" t="s">
        <v>127</v>
      </c>
      <c r="CN150" s="3" t="s">
        <v>127</v>
      </c>
      <c r="CO150" s="3" t="s">
        <v>127</v>
      </c>
      <c r="CP150" s="3" t="s">
        <v>127</v>
      </c>
      <c r="CQ150" s="3" t="s">
        <v>127</v>
      </c>
      <c r="CR150" s="3" t="s">
        <v>127</v>
      </c>
      <c r="CS150" s="3" t="s">
        <v>127</v>
      </c>
      <c r="CT150" s="3"/>
      <c r="CU150" s="4" t="s">
        <v>131</v>
      </c>
      <c r="CV150" s="4" t="s">
        <v>131</v>
      </c>
      <c r="CW150" s="4" t="s">
        <v>131</v>
      </c>
      <c r="CX150" s="4" t="s">
        <v>131</v>
      </c>
      <c r="CY150" s="4" t="s">
        <v>131</v>
      </c>
      <c r="CZ150" s="4" t="s">
        <v>131</v>
      </c>
      <c r="DA150" s="4" t="s">
        <v>131</v>
      </c>
      <c r="DB150" s="4" t="s">
        <v>131</v>
      </c>
      <c r="DC150" s="4" t="s">
        <v>131</v>
      </c>
      <c r="DD150" s="3"/>
      <c r="DE150" s="3"/>
      <c r="DF150" s="3"/>
      <c r="DG150" s="3"/>
      <c r="DH150" s="3"/>
      <c r="DI150" s="3"/>
      <c r="DJ150" s="3" t="s">
        <v>127</v>
      </c>
      <c r="DK150" s="3" t="s">
        <v>127</v>
      </c>
      <c r="DL150" s="3" t="s">
        <v>127</v>
      </c>
      <c r="DM150" s="3" t="s">
        <v>127</v>
      </c>
      <c r="DN150" s="3" t="s">
        <v>127</v>
      </c>
      <c r="DO150" s="3" t="s">
        <v>127</v>
      </c>
      <c r="DP150" s="3" t="s">
        <v>127</v>
      </c>
      <c r="DQ150" s="3" t="s">
        <v>127</v>
      </c>
      <c r="DR150" s="3" t="s">
        <v>127</v>
      </c>
      <c r="DS150" s="3" t="s">
        <v>127</v>
      </c>
      <c r="DT150" s="3" t="s">
        <v>127</v>
      </c>
      <c r="DU150" s="3" t="s">
        <v>127</v>
      </c>
      <c r="DV150" s="3" t="s">
        <v>127</v>
      </c>
      <c r="DW150" s="3" t="s">
        <v>127</v>
      </c>
      <c r="DX150" s="3" t="s">
        <v>127</v>
      </c>
      <c r="DY150" s="3" t="s">
        <v>127</v>
      </c>
      <c r="DZ150" s="3" t="s">
        <v>127</v>
      </c>
      <c r="EA150" s="3" t="s">
        <v>127</v>
      </c>
      <c r="EB150" s="3" t="s">
        <v>127</v>
      </c>
      <c r="EC150" s="3" t="s">
        <v>127</v>
      </c>
      <c r="ED150" s="3" t="s">
        <v>127</v>
      </c>
      <c r="EE150" s="3" t="s">
        <v>127</v>
      </c>
    </row>
    <row r="151" spans="1:135" s="90" customFormat="1" x14ac:dyDescent="0.2">
      <c r="A151" s="3">
        <v>41</v>
      </c>
      <c r="B151" s="19">
        <v>43531</v>
      </c>
      <c r="C151" s="3">
        <v>17213302</v>
      </c>
      <c r="D151" s="17" t="s">
        <v>223</v>
      </c>
      <c r="E151" s="3" t="s">
        <v>127</v>
      </c>
      <c r="F151" s="3" t="s">
        <v>127</v>
      </c>
      <c r="G151" s="3" t="s">
        <v>127</v>
      </c>
      <c r="H151" s="2">
        <v>39.017200000000003</v>
      </c>
      <c r="I151" s="2">
        <v>83.378100000000003</v>
      </c>
      <c r="J151" s="3" t="s">
        <v>127</v>
      </c>
      <c r="K151" s="3" t="s">
        <v>127</v>
      </c>
      <c r="L151" s="3" t="s">
        <v>127</v>
      </c>
      <c r="M151" s="2">
        <v>4.6519199999999996</v>
      </c>
      <c r="N151" s="3" t="s">
        <v>127</v>
      </c>
      <c r="O151" s="3" t="s">
        <v>127</v>
      </c>
      <c r="P151" s="2" t="s">
        <v>224</v>
      </c>
      <c r="Q151" s="3" t="s">
        <v>127</v>
      </c>
      <c r="R151" s="3" t="s">
        <v>127</v>
      </c>
      <c r="S151" s="3" t="s">
        <v>127</v>
      </c>
      <c r="T151" s="3" t="s">
        <v>127</v>
      </c>
      <c r="U151" s="3"/>
      <c r="V151" s="3"/>
      <c r="W151" s="2">
        <v>44.621899999999997</v>
      </c>
      <c r="X151" s="2">
        <v>1.603</v>
      </c>
      <c r="Y151" s="2">
        <v>10.9321</v>
      </c>
      <c r="Z151" s="2">
        <v>56.279000000000003</v>
      </c>
      <c r="AA151" s="2">
        <v>75.269800000000004</v>
      </c>
      <c r="AB151" s="2" t="s">
        <v>148</v>
      </c>
      <c r="AC151" s="2">
        <v>11.793699999999999</v>
      </c>
      <c r="AD151" s="2">
        <v>162</v>
      </c>
      <c r="AE151" s="2">
        <v>15.2616</v>
      </c>
      <c r="AF151" s="87"/>
      <c r="AG151" s="87"/>
      <c r="AH151" s="87"/>
      <c r="AI151" s="88" t="s">
        <v>127</v>
      </c>
      <c r="AJ151" s="89">
        <v>3.278</v>
      </c>
      <c r="AK151" s="3" t="s">
        <v>127</v>
      </c>
      <c r="AL151" s="3" t="s">
        <v>127</v>
      </c>
      <c r="AM151" s="4"/>
      <c r="AN151" s="4"/>
      <c r="AO151" s="4"/>
      <c r="AP151" s="3" t="s">
        <v>127</v>
      </c>
      <c r="AQ151" s="3" t="s">
        <v>127</v>
      </c>
      <c r="AR151" s="3" t="s">
        <v>127</v>
      </c>
      <c r="AS151" s="3" t="s">
        <v>128</v>
      </c>
      <c r="AT151" s="3" t="s">
        <v>127</v>
      </c>
      <c r="AU151" s="4"/>
      <c r="AV151" s="4"/>
      <c r="AW151" s="3" t="s">
        <v>127</v>
      </c>
      <c r="AX151" s="3" t="s">
        <v>127</v>
      </c>
      <c r="AY151" s="3" t="s">
        <v>127</v>
      </c>
      <c r="AZ151" s="3" t="s">
        <v>127</v>
      </c>
      <c r="BA151" s="4"/>
      <c r="BB151" s="3" t="s">
        <v>127</v>
      </c>
      <c r="BC151" s="3" t="s">
        <v>127</v>
      </c>
      <c r="BD151" s="3" t="s">
        <v>127</v>
      </c>
      <c r="BE151" s="3" t="s">
        <v>127</v>
      </c>
      <c r="BF151" s="3" t="s">
        <v>127</v>
      </c>
      <c r="BG151" s="3" t="s">
        <v>127</v>
      </c>
      <c r="BH151" s="4"/>
      <c r="BI151" s="4"/>
      <c r="BJ151" s="4"/>
      <c r="BK151" s="4"/>
      <c r="BL151" s="2" t="s">
        <v>128</v>
      </c>
      <c r="BM151" s="4"/>
      <c r="BN151" s="4"/>
      <c r="BO151" s="3" t="s">
        <v>127</v>
      </c>
      <c r="BP151" s="3" t="s">
        <v>127</v>
      </c>
      <c r="BQ151" s="3" t="s">
        <v>127</v>
      </c>
      <c r="BR151" s="3" t="s">
        <v>127</v>
      </c>
      <c r="BS151" s="3" t="s">
        <v>127</v>
      </c>
      <c r="BT151" s="4"/>
      <c r="BU151" s="4"/>
      <c r="BV151" s="4"/>
      <c r="BW151" s="3" t="s">
        <v>127</v>
      </c>
      <c r="BX151" s="4"/>
      <c r="BY151" s="3"/>
      <c r="BZ151" s="3"/>
      <c r="CA151" s="3" t="s">
        <v>127</v>
      </c>
      <c r="CB151" s="3"/>
      <c r="CC151" s="3" t="s">
        <v>127</v>
      </c>
      <c r="CD151" s="2" t="s">
        <v>128</v>
      </c>
      <c r="CE151" s="3" t="s">
        <v>127</v>
      </c>
      <c r="CF151" s="3" t="s">
        <v>127</v>
      </c>
      <c r="CG151" s="3"/>
      <c r="CH151" s="3"/>
      <c r="CI151" s="2" t="s">
        <v>128</v>
      </c>
      <c r="CJ151" s="2" t="s">
        <v>128</v>
      </c>
      <c r="CK151" s="3" t="s">
        <v>127</v>
      </c>
      <c r="CL151" s="3" t="s">
        <v>127</v>
      </c>
      <c r="CM151" s="3" t="s">
        <v>127</v>
      </c>
      <c r="CN151" s="3" t="s">
        <v>127</v>
      </c>
      <c r="CO151" s="3" t="s">
        <v>127</v>
      </c>
      <c r="CP151" s="3" t="s">
        <v>127</v>
      </c>
      <c r="CQ151" s="3" t="s">
        <v>127</v>
      </c>
      <c r="CR151" s="3" t="s">
        <v>127</v>
      </c>
      <c r="CS151" s="2" t="s">
        <v>128</v>
      </c>
      <c r="CT151" s="3"/>
      <c r="CU151" s="109" t="s">
        <v>131</v>
      </c>
      <c r="CV151" s="109" t="s">
        <v>131</v>
      </c>
      <c r="CW151" s="109" t="s">
        <v>131</v>
      </c>
      <c r="CX151" s="109" t="s">
        <v>131</v>
      </c>
      <c r="CY151" s="109" t="s">
        <v>131</v>
      </c>
      <c r="CZ151" s="109" t="s">
        <v>131</v>
      </c>
      <c r="DA151" s="109" t="s">
        <v>131</v>
      </c>
      <c r="DB151" s="109" t="s">
        <v>131</v>
      </c>
      <c r="DC151" s="109" t="s">
        <v>131</v>
      </c>
      <c r="DD151" s="109" t="s">
        <v>131</v>
      </c>
      <c r="DE151" s="3"/>
      <c r="DF151" s="3"/>
      <c r="DG151" s="3"/>
      <c r="DH151" s="3"/>
      <c r="DI151" s="3"/>
      <c r="DJ151" s="3" t="s">
        <v>131</v>
      </c>
      <c r="DK151" s="3" t="s">
        <v>157</v>
      </c>
      <c r="DL151" s="3" t="s">
        <v>131</v>
      </c>
      <c r="DM151" s="3" t="s">
        <v>131</v>
      </c>
      <c r="DN151" s="3" t="s">
        <v>131</v>
      </c>
      <c r="DO151" s="3" t="s">
        <v>131</v>
      </c>
      <c r="DP151" s="3" t="s">
        <v>131</v>
      </c>
      <c r="DQ151" s="3" t="s">
        <v>131</v>
      </c>
      <c r="DR151" s="3" t="s">
        <v>131</v>
      </c>
      <c r="DS151" s="3" t="s">
        <v>131</v>
      </c>
      <c r="DT151" s="3" t="s">
        <v>131</v>
      </c>
      <c r="DU151" s="3" t="s">
        <v>131</v>
      </c>
      <c r="DV151" s="3" t="s">
        <v>131</v>
      </c>
      <c r="DW151" s="3" t="s">
        <v>131</v>
      </c>
      <c r="DX151" s="3" t="s">
        <v>131</v>
      </c>
      <c r="DY151" s="3" t="s">
        <v>131</v>
      </c>
      <c r="DZ151" s="3" t="s">
        <v>131</v>
      </c>
      <c r="EA151" s="3" t="s">
        <v>131</v>
      </c>
      <c r="EB151" s="3" t="s">
        <v>131</v>
      </c>
      <c r="EC151" s="3" t="s">
        <v>131</v>
      </c>
      <c r="ED151" s="3" t="s">
        <v>131</v>
      </c>
      <c r="EE151" s="3" t="s">
        <v>131</v>
      </c>
    </row>
    <row r="152" spans="1:135" s="90" customFormat="1" x14ac:dyDescent="0.2">
      <c r="A152" s="3">
        <v>42</v>
      </c>
      <c r="B152" s="19">
        <v>42213</v>
      </c>
      <c r="C152" s="3">
        <v>17213403</v>
      </c>
      <c r="D152" s="17" t="s">
        <v>225</v>
      </c>
      <c r="E152" s="15">
        <v>7.8734000000000002</v>
      </c>
      <c r="F152" s="15">
        <v>9.6706000000000003</v>
      </c>
      <c r="G152" s="3" t="s">
        <v>127</v>
      </c>
      <c r="H152" s="15">
        <v>73.6374</v>
      </c>
      <c r="I152" s="15">
        <v>134.76599999999999</v>
      </c>
      <c r="J152" s="15" t="s">
        <v>127</v>
      </c>
      <c r="K152" s="15" t="s">
        <v>127</v>
      </c>
      <c r="L152" s="15" t="s">
        <v>127</v>
      </c>
      <c r="M152" s="15" t="s">
        <v>127</v>
      </c>
      <c r="N152" s="15" t="s">
        <v>127</v>
      </c>
      <c r="O152" s="15" t="s">
        <v>127</v>
      </c>
      <c r="P152" s="15">
        <v>23.0701</v>
      </c>
      <c r="Q152" s="15" t="s">
        <v>127</v>
      </c>
      <c r="R152" s="15" t="s">
        <v>127</v>
      </c>
      <c r="S152" s="15" t="s">
        <v>127</v>
      </c>
      <c r="T152" s="15">
        <v>10.535399999999999</v>
      </c>
      <c r="U152" s="15">
        <v>277.41899999999998</v>
      </c>
      <c r="V152" s="15"/>
      <c r="W152" s="15">
        <v>54.664000000000001</v>
      </c>
      <c r="X152" s="15">
        <v>3.4477600000000002</v>
      </c>
      <c r="Y152" s="15">
        <v>10.532</v>
      </c>
      <c r="Z152" s="15">
        <v>41.320900000000002</v>
      </c>
      <c r="AA152" s="15">
        <v>88.367699999999999</v>
      </c>
      <c r="AB152" s="15">
        <v>0.30230000000000001</v>
      </c>
      <c r="AC152" s="15">
        <v>7.8437000000000001</v>
      </c>
      <c r="AD152" s="15">
        <v>191</v>
      </c>
      <c r="AE152" s="15">
        <v>10.262</v>
      </c>
      <c r="AF152" s="15"/>
      <c r="AG152" s="15"/>
      <c r="AH152" s="15"/>
      <c r="AI152" s="15"/>
      <c r="AJ152" s="15"/>
      <c r="AK152" s="3" t="s">
        <v>127</v>
      </c>
      <c r="AL152" s="3" t="s">
        <v>127</v>
      </c>
      <c r="AM152" s="3" t="s">
        <v>127</v>
      </c>
      <c r="AN152" s="3" t="s">
        <v>127</v>
      </c>
      <c r="AO152" s="3" t="s">
        <v>127</v>
      </c>
      <c r="AP152" s="3" t="s">
        <v>127</v>
      </c>
      <c r="AQ152" s="3" t="s">
        <v>127</v>
      </c>
      <c r="AR152" s="3" t="s">
        <v>127</v>
      </c>
      <c r="AS152" s="3" t="s">
        <v>127</v>
      </c>
      <c r="AT152" s="3" t="s">
        <v>127</v>
      </c>
      <c r="AU152" s="3" t="s">
        <v>127</v>
      </c>
      <c r="AV152" s="3" t="s">
        <v>127</v>
      </c>
      <c r="AW152" s="3" t="s">
        <v>127</v>
      </c>
      <c r="AX152" s="3" t="s">
        <v>127</v>
      </c>
      <c r="AY152" s="3" t="s">
        <v>127</v>
      </c>
      <c r="AZ152" s="3" t="s">
        <v>127</v>
      </c>
      <c r="BA152" s="3" t="s">
        <v>127</v>
      </c>
      <c r="BB152" s="3" t="s">
        <v>127</v>
      </c>
      <c r="BC152" s="3" t="s">
        <v>127</v>
      </c>
      <c r="BD152" s="3" t="s">
        <v>127</v>
      </c>
      <c r="BE152" s="3" t="s">
        <v>127</v>
      </c>
      <c r="BF152" s="3" t="s">
        <v>127</v>
      </c>
      <c r="BG152" s="3" t="s">
        <v>127</v>
      </c>
      <c r="BH152" s="3" t="s">
        <v>127</v>
      </c>
      <c r="BI152" s="3" t="s">
        <v>127</v>
      </c>
      <c r="BJ152" s="3" t="s">
        <v>127</v>
      </c>
      <c r="BK152" s="3" t="s">
        <v>127</v>
      </c>
      <c r="BL152" s="3" t="s">
        <v>127</v>
      </c>
      <c r="BM152" s="3" t="s">
        <v>127</v>
      </c>
      <c r="BN152" s="3" t="s">
        <v>127</v>
      </c>
      <c r="BO152" s="3" t="s">
        <v>127</v>
      </c>
      <c r="BP152" s="3" t="s">
        <v>127</v>
      </c>
      <c r="BQ152" s="3" t="s">
        <v>127</v>
      </c>
      <c r="BR152" s="3" t="s">
        <v>127</v>
      </c>
      <c r="BS152" s="3" t="s">
        <v>127</v>
      </c>
      <c r="BT152" s="3" t="s">
        <v>127</v>
      </c>
      <c r="BU152" s="3" t="s">
        <v>127</v>
      </c>
      <c r="BV152" s="3" t="s">
        <v>127</v>
      </c>
      <c r="BW152" s="3" t="s">
        <v>127</v>
      </c>
      <c r="BX152" s="3" t="s">
        <v>127</v>
      </c>
      <c r="BY152" s="3" t="s">
        <v>127</v>
      </c>
      <c r="BZ152" s="3" t="s">
        <v>127</v>
      </c>
      <c r="CA152" s="3" t="s">
        <v>127</v>
      </c>
      <c r="CB152" s="3" t="s">
        <v>127</v>
      </c>
      <c r="CC152" s="3" t="s">
        <v>127</v>
      </c>
      <c r="CD152" s="3" t="s">
        <v>127</v>
      </c>
      <c r="CE152" s="3" t="s">
        <v>127</v>
      </c>
      <c r="CF152" s="3" t="s">
        <v>127</v>
      </c>
      <c r="CG152" s="3" t="s">
        <v>127</v>
      </c>
      <c r="CH152" s="3" t="s">
        <v>127</v>
      </c>
      <c r="CI152" s="3" t="s">
        <v>127</v>
      </c>
      <c r="CJ152" s="3" t="s">
        <v>127</v>
      </c>
      <c r="CK152" s="3" t="s">
        <v>127</v>
      </c>
      <c r="CL152" s="3" t="s">
        <v>127</v>
      </c>
      <c r="CM152" s="3" t="s">
        <v>127</v>
      </c>
      <c r="CN152" s="3" t="s">
        <v>127</v>
      </c>
      <c r="CO152" s="3" t="s">
        <v>127</v>
      </c>
      <c r="CP152" s="3" t="s">
        <v>127</v>
      </c>
      <c r="CQ152" s="3" t="s">
        <v>127</v>
      </c>
      <c r="CR152" s="3" t="s">
        <v>127</v>
      </c>
      <c r="CS152" s="3" t="s">
        <v>127</v>
      </c>
      <c r="CT152" s="3"/>
      <c r="CU152" s="4" t="s">
        <v>131</v>
      </c>
      <c r="CV152" s="4" t="s">
        <v>131</v>
      </c>
      <c r="CW152" s="4" t="s">
        <v>131</v>
      </c>
      <c r="CX152" s="4" t="s">
        <v>131</v>
      </c>
      <c r="CY152" s="4" t="s">
        <v>131</v>
      </c>
      <c r="CZ152" s="4" t="s">
        <v>131</v>
      </c>
      <c r="DA152" s="4" t="s">
        <v>131</v>
      </c>
      <c r="DB152" s="4" t="s">
        <v>131</v>
      </c>
      <c r="DC152" s="4" t="s">
        <v>131</v>
      </c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</row>
    <row r="153" spans="1:135" s="90" customFormat="1" x14ac:dyDescent="0.2">
      <c r="A153" s="3">
        <v>42</v>
      </c>
      <c r="B153" s="19">
        <v>43605</v>
      </c>
      <c r="C153" s="3">
        <v>17213403</v>
      </c>
      <c r="D153" s="17" t="s">
        <v>226</v>
      </c>
      <c r="E153" s="3">
        <v>770</v>
      </c>
      <c r="F153" s="3">
        <v>1100</v>
      </c>
      <c r="G153" s="3" t="s">
        <v>127</v>
      </c>
      <c r="H153" s="2">
        <v>90.198400000000007</v>
      </c>
      <c r="I153" s="2">
        <v>134.285</v>
      </c>
      <c r="J153" s="3" t="s">
        <v>127</v>
      </c>
      <c r="K153" s="3" t="s">
        <v>127</v>
      </c>
      <c r="L153" s="3" t="s">
        <v>127</v>
      </c>
      <c r="M153" s="2">
        <v>0.817357</v>
      </c>
      <c r="N153" s="3" t="s">
        <v>127</v>
      </c>
      <c r="O153" s="3" t="s">
        <v>127</v>
      </c>
      <c r="P153" s="2">
        <v>54.363199999999999</v>
      </c>
      <c r="Q153" s="3" t="s">
        <v>127</v>
      </c>
      <c r="R153" s="3" t="s">
        <v>127</v>
      </c>
      <c r="S153" s="3" t="s">
        <v>127</v>
      </c>
      <c r="T153" s="3" t="s">
        <v>127</v>
      </c>
      <c r="U153" s="3"/>
      <c r="V153" s="3"/>
      <c r="W153" s="2">
        <v>65.636499999999998</v>
      </c>
      <c r="X153" s="2">
        <v>4.4935999999999998</v>
      </c>
      <c r="Y153" s="2">
        <v>9.7934599999999996</v>
      </c>
      <c r="Z153" s="2">
        <v>39.619999999999997</v>
      </c>
      <c r="AA153" s="2">
        <v>105.8297</v>
      </c>
      <c r="AB153" s="2" t="s">
        <v>148</v>
      </c>
      <c r="AC153" s="2">
        <v>5.1407999999999996</v>
      </c>
      <c r="AD153" s="2">
        <v>160</v>
      </c>
      <c r="AE153" s="2">
        <v>5.7908999999999997</v>
      </c>
      <c r="AF153" s="3"/>
      <c r="AG153" s="3"/>
      <c r="AH153" s="3"/>
      <c r="AI153" s="4">
        <v>0.6</v>
      </c>
      <c r="AJ153" s="4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 t="s">
        <v>131</v>
      </c>
      <c r="CV153" s="20" t="s">
        <v>133</v>
      </c>
      <c r="CW153" s="3" t="s">
        <v>131</v>
      </c>
      <c r="CX153" s="3" t="s">
        <v>131</v>
      </c>
      <c r="CY153" s="3" t="s">
        <v>131</v>
      </c>
      <c r="CZ153" s="3" t="s">
        <v>131</v>
      </c>
      <c r="DA153" s="3" t="s">
        <v>131</v>
      </c>
      <c r="DB153" s="3" t="s">
        <v>131</v>
      </c>
      <c r="DC153" s="3" t="s">
        <v>131</v>
      </c>
      <c r="DD153" s="3" t="s">
        <v>131</v>
      </c>
      <c r="DE153" s="3"/>
      <c r="DF153" s="3"/>
      <c r="DG153" s="3"/>
      <c r="DH153" s="3"/>
      <c r="DI153" s="3"/>
      <c r="DJ153" s="3" t="s">
        <v>131</v>
      </c>
      <c r="DK153" s="3" t="s">
        <v>131</v>
      </c>
      <c r="DL153" s="3" t="s">
        <v>131</v>
      </c>
      <c r="DM153" s="3" t="s">
        <v>131</v>
      </c>
      <c r="DN153" s="3" t="s">
        <v>131</v>
      </c>
      <c r="DO153" s="3" t="s">
        <v>131</v>
      </c>
      <c r="DP153" s="3" t="s">
        <v>131</v>
      </c>
      <c r="DQ153" s="3" t="s">
        <v>131</v>
      </c>
      <c r="DR153" s="3" t="s">
        <v>131</v>
      </c>
      <c r="DS153" s="3" t="s">
        <v>131</v>
      </c>
      <c r="DT153" s="3" t="s">
        <v>131</v>
      </c>
      <c r="DU153" s="3" t="s">
        <v>131</v>
      </c>
      <c r="DV153" s="3" t="s">
        <v>131</v>
      </c>
      <c r="DW153" s="3" t="s">
        <v>131</v>
      </c>
      <c r="DX153" s="3" t="s">
        <v>131</v>
      </c>
      <c r="DY153" s="3" t="s">
        <v>131</v>
      </c>
      <c r="DZ153" s="3" t="s">
        <v>131</v>
      </c>
      <c r="EA153" s="3" t="s">
        <v>131</v>
      </c>
      <c r="EB153" s="3" t="s">
        <v>131</v>
      </c>
      <c r="EC153" s="3" t="s">
        <v>131</v>
      </c>
      <c r="ED153" s="3" t="s">
        <v>131</v>
      </c>
      <c r="EE153" s="3" t="s">
        <v>131</v>
      </c>
    </row>
    <row r="154" spans="1:135" s="90" customFormat="1" x14ac:dyDescent="0.2">
      <c r="A154" s="3">
        <v>43</v>
      </c>
      <c r="B154" s="19">
        <v>42257</v>
      </c>
      <c r="C154" s="3">
        <v>17213504</v>
      </c>
      <c r="D154" s="17" t="s">
        <v>227</v>
      </c>
      <c r="E154" s="15">
        <v>1680.8925999999999</v>
      </c>
      <c r="F154" s="15">
        <v>2057.1837</v>
      </c>
      <c r="G154" s="3" t="s">
        <v>127</v>
      </c>
      <c r="H154" s="15" t="s">
        <v>161</v>
      </c>
      <c r="I154" s="15">
        <v>68.471599999999995</v>
      </c>
      <c r="J154" s="15" t="s">
        <v>127</v>
      </c>
      <c r="K154" s="15" t="s">
        <v>127</v>
      </c>
      <c r="L154" s="15" t="s">
        <v>127</v>
      </c>
      <c r="M154" s="15" t="s">
        <v>127</v>
      </c>
      <c r="N154" s="15" t="s">
        <v>140</v>
      </c>
      <c r="O154" s="15" t="s">
        <v>127</v>
      </c>
      <c r="P154" s="15">
        <v>902.05499999999995</v>
      </c>
      <c r="Q154" s="15" t="s">
        <v>127</v>
      </c>
      <c r="R154" s="15" t="s">
        <v>140</v>
      </c>
      <c r="S154" s="15" t="s">
        <v>127</v>
      </c>
      <c r="T154" s="15" t="s">
        <v>127</v>
      </c>
      <c r="U154" s="15">
        <v>511.32</v>
      </c>
      <c r="V154" s="15"/>
      <c r="W154" s="15">
        <v>47.4054</v>
      </c>
      <c r="X154" s="15">
        <v>2.798</v>
      </c>
      <c r="Y154" s="15">
        <v>13.4948</v>
      </c>
      <c r="Z154" s="15">
        <v>99.420699999999997</v>
      </c>
      <c r="AA154" s="15">
        <v>100.7967</v>
      </c>
      <c r="AB154" s="15">
        <v>0.3518</v>
      </c>
      <c r="AC154" s="15">
        <v>41.660499999999999</v>
      </c>
      <c r="AD154" s="15">
        <v>216</v>
      </c>
      <c r="AE154" s="15">
        <v>100.1238</v>
      </c>
      <c r="AF154" s="15"/>
      <c r="AG154" s="15"/>
      <c r="AH154" s="15"/>
      <c r="AI154" s="15"/>
      <c r="AJ154" s="15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4">
        <v>13.5</v>
      </c>
      <c r="CV154" s="4">
        <v>111</v>
      </c>
      <c r="CW154" s="4" t="s">
        <v>131</v>
      </c>
      <c r="CX154" s="4" t="s">
        <v>156</v>
      </c>
      <c r="CY154" s="4" t="s">
        <v>156</v>
      </c>
      <c r="CZ154" s="4" t="s">
        <v>131</v>
      </c>
      <c r="DA154" s="4" t="s">
        <v>131</v>
      </c>
      <c r="DB154" s="4"/>
      <c r="DC154" s="4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</row>
    <row r="155" spans="1:135" s="90" customFormat="1" x14ac:dyDescent="0.2">
      <c r="A155" s="3">
        <v>43</v>
      </c>
      <c r="B155" s="19">
        <v>43667</v>
      </c>
      <c r="C155" s="3">
        <v>17213504</v>
      </c>
      <c r="D155" s="17" t="s">
        <v>227</v>
      </c>
      <c r="E155" s="3">
        <v>2230</v>
      </c>
      <c r="F155" s="3">
        <v>3850</v>
      </c>
      <c r="G155" s="3" t="s">
        <v>127</v>
      </c>
      <c r="H155" s="2">
        <v>30.3034</v>
      </c>
      <c r="I155" s="2">
        <v>74.861699999999999</v>
      </c>
      <c r="J155" s="2" t="s">
        <v>127</v>
      </c>
      <c r="K155" s="2" t="s">
        <v>127</v>
      </c>
      <c r="L155" s="2" t="s">
        <v>127</v>
      </c>
      <c r="M155" s="2">
        <v>6.0563000000000002</v>
      </c>
      <c r="N155" s="3" t="s">
        <v>139</v>
      </c>
      <c r="O155" s="2" t="s">
        <v>140</v>
      </c>
      <c r="P155" s="3" t="s">
        <v>139</v>
      </c>
      <c r="Q155" s="3" t="s">
        <v>127</v>
      </c>
      <c r="R155" s="3" t="s">
        <v>127</v>
      </c>
      <c r="S155" s="2" t="s">
        <v>127</v>
      </c>
      <c r="T155" s="3" t="s">
        <v>161</v>
      </c>
      <c r="U155" s="3"/>
      <c r="V155" s="3"/>
      <c r="W155" s="2">
        <v>48.1248</v>
      </c>
      <c r="X155" s="2">
        <v>1.0961799999999999</v>
      </c>
      <c r="Y155" s="2">
        <v>12.6691</v>
      </c>
      <c r="Z155" s="2">
        <v>108.383</v>
      </c>
      <c r="AA155" s="2">
        <v>109.81740000000001</v>
      </c>
      <c r="AB155" s="87">
        <v>0.4304</v>
      </c>
      <c r="AC155" s="2">
        <v>38.590000000000003</v>
      </c>
      <c r="AD155" s="2">
        <v>185</v>
      </c>
      <c r="AE155" s="2">
        <v>105.7658</v>
      </c>
      <c r="AF155" s="3"/>
      <c r="AG155" s="3">
        <v>1.7427999999999999</v>
      </c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4">
        <v>6.7</v>
      </c>
      <c r="CV155" s="4">
        <v>48</v>
      </c>
      <c r="CW155" s="3" t="s">
        <v>131</v>
      </c>
      <c r="CX155" s="3">
        <v>8.9</v>
      </c>
      <c r="CY155" s="3">
        <v>1.4</v>
      </c>
      <c r="CZ155" s="3" t="s">
        <v>133</v>
      </c>
      <c r="DA155" s="3" t="s">
        <v>133</v>
      </c>
      <c r="DB155" s="3">
        <v>2</v>
      </c>
      <c r="DC155" s="3"/>
      <c r="DD155" s="3" t="s">
        <v>133</v>
      </c>
      <c r="DE155" s="3"/>
      <c r="DF155" s="3"/>
      <c r="DG155" s="3"/>
      <c r="DH155" s="3"/>
      <c r="DI155" s="3"/>
      <c r="DJ155" s="3" t="s">
        <v>131</v>
      </c>
      <c r="DK155" s="3" t="s">
        <v>157</v>
      </c>
      <c r="DL155" s="3" t="s">
        <v>131</v>
      </c>
      <c r="DM155" s="3" t="s">
        <v>131</v>
      </c>
      <c r="DN155" s="3" t="s">
        <v>131</v>
      </c>
      <c r="DO155" s="3" t="s">
        <v>131</v>
      </c>
      <c r="DP155" s="3" t="s">
        <v>131</v>
      </c>
      <c r="DQ155" s="3" t="s">
        <v>131</v>
      </c>
      <c r="DR155" s="3" t="s">
        <v>131</v>
      </c>
      <c r="DS155" s="3" t="s">
        <v>131</v>
      </c>
      <c r="DT155" s="3" t="s">
        <v>131</v>
      </c>
      <c r="DU155" s="3" t="s">
        <v>131</v>
      </c>
      <c r="DV155" s="3" t="s">
        <v>131</v>
      </c>
      <c r="DW155" s="3" t="s">
        <v>131</v>
      </c>
      <c r="DX155" s="3" t="s">
        <v>131</v>
      </c>
      <c r="DY155" s="3" t="s">
        <v>131</v>
      </c>
      <c r="DZ155" s="3" t="s">
        <v>131</v>
      </c>
      <c r="EA155" s="3" t="s">
        <v>131</v>
      </c>
      <c r="EB155" s="3" t="s">
        <v>131</v>
      </c>
      <c r="EC155" s="3" t="s">
        <v>131</v>
      </c>
      <c r="ED155" s="3" t="s">
        <v>131</v>
      </c>
      <c r="EE155" s="3" t="s">
        <v>131</v>
      </c>
    </row>
    <row r="156" spans="1:135" s="90" customFormat="1" x14ac:dyDescent="0.2">
      <c r="A156" s="3">
        <v>44</v>
      </c>
      <c r="B156" s="19">
        <v>41416</v>
      </c>
      <c r="C156" s="3">
        <v>17213601</v>
      </c>
      <c r="D156" s="17" t="s">
        <v>228</v>
      </c>
      <c r="E156" s="15">
        <v>80.974800000000002</v>
      </c>
      <c r="F156" s="15"/>
      <c r="G156" s="3"/>
      <c r="H156" s="86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3" t="s">
        <v>127</v>
      </c>
      <c r="AL156" s="3" t="s">
        <v>127</v>
      </c>
      <c r="AM156" s="3" t="s">
        <v>127</v>
      </c>
      <c r="AN156" s="3" t="s">
        <v>127</v>
      </c>
      <c r="AO156" s="3" t="s">
        <v>127</v>
      </c>
      <c r="AP156" s="3" t="s">
        <v>127</v>
      </c>
      <c r="AQ156" s="3" t="s">
        <v>127</v>
      </c>
      <c r="AR156" s="3" t="s">
        <v>127</v>
      </c>
      <c r="AS156" s="3" t="s">
        <v>127</v>
      </c>
      <c r="AT156" s="3" t="s">
        <v>127</v>
      </c>
      <c r="AU156" s="3" t="s">
        <v>127</v>
      </c>
      <c r="AV156" s="3" t="s">
        <v>127</v>
      </c>
      <c r="AW156" s="3" t="s">
        <v>127</v>
      </c>
      <c r="AX156" s="3" t="s">
        <v>127</v>
      </c>
      <c r="AY156" s="3" t="s">
        <v>127</v>
      </c>
      <c r="AZ156" s="3" t="s">
        <v>127</v>
      </c>
      <c r="BA156" s="3" t="s">
        <v>127</v>
      </c>
      <c r="BB156" s="3" t="s">
        <v>127</v>
      </c>
      <c r="BC156" s="3" t="s">
        <v>127</v>
      </c>
      <c r="BD156" s="3" t="s">
        <v>127</v>
      </c>
      <c r="BE156" s="3" t="s">
        <v>127</v>
      </c>
      <c r="BF156" s="3" t="s">
        <v>127</v>
      </c>
      <c r="BG156" s="3" t="s">
        <v>127</v>
      </c>
      <c r="BH156" s="3" t="s">
        <v>127</v>
      </c>
      <c r="BI156" s="3" t="s">
        <v>127</v>
      </c>
      <c r="BJ156" s="3" t="s">
        <v>127</v>
      </c>
      <c r="BK156" s="3" t="s">
        <v>127</v>
      </c>
      <c r="BL156" s="3" t="s">
        <v>127</v>
      </c>
      <c r="BM156" s="3" t="s">
        <v>127</v>
      </c>
      <c r="BN156" s="3" t="s">
        <v>127</v>
      </c>
      <c r="BO156" s="3" t="s">
        <v>127</v>
      </c>
      <c r="BP156" s="3" t="s">
        <v>127</v>
      </c>
      <c r="BQ156" s="3" t="s">
        <v>127</v>
      </c>
      <c r="BR156" s="3" t="s">
        <v>127</v>
      </c>
      <c r="BS156" s="3" t="s">
        <v>127</v>
      </c>
      <c r="BT156" s="3" t="s">
        <v>127</v>
      </c>
      <c r="BU156" s="3" t="s">
        <v>127</v>
      </c>
      <c r="BV156" s="3" t="s">
        <v>127</v>
      </c>
      <c r="BW156" s="3" t="s">
        <v>127</v>
      </c>
      <c r="BX156" s="3" t="s">
        <v>127</v>
      </c>
      <c r="BY156" s="3" t="s">
        <v>127</v>
      </c>
      <c r="BZ156" s="3" t="s">
        <v>127</v>
      </c>
      <c r="CA156" s="3" t="s">
        <v>127</v>
      </c>
      <c r="CB156" s="3" t="s">
        <v>127</v>
      </c>
      <c r="CC156" s="3" t="s">
        <v>127</v>
      </c>
      <c r="CD156" s="3" t="s">
        <v>127</v>
      </c>
      <c r="CE156" s="3" t="s">
        <v>127</v>
      </c>
      <c r="CF156" s="3" t="s">
        <v>127</v>
      </c>
      <c r="CG156" s="3" t="s">
        <v>127</v>
      </c>
      <c r="CH156" s="3" t="s">
        <v>127</v>
      </c>
      <c r="CI156" s="3" t="s">
        <v>127</v>
      </c>
      <c r="CJ156" s="3" t="s">
        <v>127</v>
      </c>
      <c r="CK156" s="3" t="s">
        <v>127</v>
      </c>
      <c r="CL156" s="3" t="s">
        <v>127</v>
      </c>
      <c r="CM156" s="3" t="s">
        <v>127</v>
      </c>
      <c r="CN156" s="3" t="s">
        <v>127</v>
      </c>
      <c r="CO156" s="3" t="s">
        <v>127</v>
      </c>
      <c r="CP156" s="3" t="s">
        <v>127</v>
      </c>
      <c r="CQ156" s="3" t="s">
        <v>127</v>
      </c>
      <c r="CR156" s="3" t="s">
        <v>127</v>
      </c>
      <c r="CS156" s="3" t="s">
        <v>127</v>
      </c>
      <c r="CT156" s="3"/>
      <c r="CU156" s="129">
        <v>26</v>
      </c>
      <c r="CV156" s="129">
        <v>340</v>
      </c>
      <c r="CW156" s="126" t="s">
        <v>127</v>
      </c>
      <c r="CX156" s="126" t="s">
        <v>127</v>
      </c>
      <c r="CY156" s="126" t="s">
        <v>127</v>
      </c>
      <c r="CZ156" s="126" t="s">
        <v>127</v>
      </c>
      <c r="DA156" s="126" t="s">
        <v>127</v>
      </c>
      <c r="DB156" s="126" t="s">
        <v>127</v>
      </c>
      <c r="DC156" s="126" t="s">
        <v>127</v>
      </c>
      <c r="DD156" s="126"/>
      <c r="DE156" s="3"/>
      <c r="DF156" s="3"/>
      <c r="DG156" s="3"/>
      <c r="DH156" s="3"/>
      <c r="DI156" s="3"/>
      <c r="DJ156" s="3" t="s">
        <v>127</v>
      </c>
      <c r="DK156" s="3" t="s">
        <v>157</v>
      </c>
      <c r="DL156" s="3">
        <v>303</v>
      </c>
      <c r="DM156" s="3" t="s">
        <v>127</v>
      </c>
      <c r="DN156" s="3" t="s">
        <v>127</v>
      </c>
      <c r="DO156" s="3" t="s">
        <v>127</v>
      </c>
      <c r="DP156" s="3" t="s">
        <v>127</v>
      </c>
      <c r="DQ156" s="3" t="s">
        <v>127</v>
      </c>
      <c r="DR156" s="3" t="s">
        <v>127</v>
      </c>
      <c r="DS156" s="3" t="s">
        <v>127</v>
      </c>
      <c r="DT156" s="3" t="s">
        <v>127</v>
      </c>
      <c r="DU156" s="3" t="s">
        <v>127</v>
      </c>
      <c r="DV156" s="3" t="s">
        <v>127</v>
      </c>
      <c r="DW156" s="3" t="s">
        <v>127</v>
      </c>
      <c r="DX156" s="3" t="s">
        <v>127</v>
      </c>
      <c r="DY156" s="3" t="s">
        <v>127</v>
      </c>
      <c r="DZ156" s="3" t="s">
        <v>127</v>
      </c>
      <c r="EA156" s="3" t="s">
        <v>127</v>
      </c>
      <c r="EB156" s="3" t="s">
        <v>127</v>
      </c>
      <c r="EC156" s="3" t="s">
        <v>127</v>
      </c>
      <c r="ED156" s="3" t="s">
        <v>127</v>
      </c>
      <c r="EE156" s="3" t="s">
        <v>127</v>
      </c>
    </row>
    <row r="157" spans="1:135" s="90" customFormat="1" x14ac:dyDescent="0.2">
      <c r="A157" s="3">
        <v>44</v>
      </c>
      <c r="B157" s="19">
        <v>42920</v>
      </c>
      <c r="C157" s="3">
        <v>17213601</v>
      </c>
      <c r="D157" s="17" t="s">
        <v>228</v>
      </c>
      <c r="E157" s="15">
        <v>51.4</v>
      </c>
      <c r="F157" s="15">
        <v>45</v>
      </c>
      <c r="G157" s="3" t="s">
        <v>127</v>
      </c>
      <c r="H157" s="86">
        <v>35.068399999999997</v>
      </c>
      <c r="I157" s="15">
        <v>75.518000000000001</v>
      </c>
      <c r="J157" s="15" t="s">
        <v>127</v>
      </c>
      <c r="K157" s="15" t="s">
        <v>127</v>
      </c>
      <c r="L157" s="15" t="s">
        <v>127</v>
      </c>
      <c r="M157" s="15">
        <v>6.6793500000000003</v>
      </c>
      <c r="N157" s="15" t="s">
        <v>127</v>
      </c>
      <c r="O157" s="15" t="s">
        <v>127</v>
      </c>
      <c r="P157" s="15" t="s">
        <v>136</v>
      </c>
      <c r="Q157" s="15" t="s">
        <v>127</v>
      </c>
      <c r="R157" s="15" t="s">
        <v>127</v>
      </c>
      <c r="S157" s="15"/>
      <c r="T157" s="15" t="s">
        <v>140</v>
      </c>
      <c r="U157" s="15">
        <v>348.387</v>
      </c>
      <c r="V157" s="15"/>
      <c r="W157" s="15">
        <v>41.578499999999998</v>
      </c>
      <c r="X157" s="15">
        <v>2.21088</v>
      </c>
      <c r="Y157" s="15">
        <v>16.0899</v>
      </c>
      <c r="Z157" s="15">
        <v>88.111400000000003</v>
      </c>
      <c r="AA157" s="15">
        <v>97.264099999999999</v>
      </c>
      <c r="AB157" s="15">
        <v>0.32669999999999999</v>
      </c>
      <c r="AC157" s="15">
        <v>22.700299999999999</v>
      </c>
      <c r="AD157" s="15">
        <v>204</v>
      </c>
      <c r="AE157" s="15">
        <v>81.733199999999997</v>
      </c>
      <c r="AF157" s="15"/>
      <c r="AG157" s="15"/>
      <c r="AH157" s="15"/>
      <c r="AI157" s="15"/>
      <c r="AJ157" s="15"/>
      <c r="AK157" s="3" t="s">
        <v>127</v>
      </c>
      <c r="AL157" s="3" t="s">
        <v>127</v>
      </c>
      <c r="AM157" s="3" t="s">
        <v>127</v>
      </c>
      <c r="AN157" s="3" t="s">
        <v>127</v>
      </c>
      <c r="AO157" s="3" t="s">
        <v>127</v>
      </c>
      <c r="AP157" s="3" t="s">
        <v>127</v>
      </c>
      <c r="AQ157" s="3" t="s">
        <v>127</v>
      </c>
      <c r="AR157" s="3" t="s">
        <v>127</v>
      </c>
      <c r="AS157" s="3" t="s">
        <v>127</v>
      </c>
      <c r="AT157" s="3" t="s">
        <v>127</v>
      </c>
      <c r="AU157" s="3" t="s">
        <v>127</v>
      </c>
      <c r="AV157" s="3" t="s">
        <v>127</v>
      </c>
      <c r="AW157" s="3" t="s">
        <v>127</v>
      </c>
      <c r="AX157" s="3" t="s">
        <v>127</v>
      </c>
      <c r="AY157" s="3" t="s">
        <v>127</v>
      </c>
      <c r="AZ157" s="3" t="s">
        <v>127</v>
      </c>
      <c r="BA157" s="3" t="s">
        <v>127</v>
      </c>
      <c r="BB157" s="3" t="s">
        <v>127</v>
      </c>
      <c r="BC157" s="3" t="s">
        <v>127</v>
      </c>
      <c r="BD157" s="3" t="s">
        <v>127</v>
      </c>
      <c r="BE157" s="3" t="s">
        <v>127</v>
      </c>
      <c r="BF157" s="3" t="s">
        <v>127</v>
      </c>
      <c r="BG157" s="3" t="s">
        <v>127</v>
      </c>
      <c r="BH157" s="3" t="s">
        <v>127</v>
      </c>
      <c r="BI157" s="3" t="s">
        <v>127</v>
      </c>
      <c r="BJ157" s="3" t="s">
        <v>127</v>
      </c>
      <c r="BK157" s="3" t="s">
        <v>127</v>
      </c>
      <c r="BL157" s="3" t="s">
        <v>127</v>
      </c>
      <c r="BM157" s="3" t="s">
        <v>127</v>
      </c>
      <c r="BN157" s="3" t="s">
        <v>127</v>
      </c>
      <c r="BO157" s="3" t="s">
        <v>127</v>
      </c>
      <c r="BP157" s="3" t="s">
        <v>127</v>
      </c>
      <c r="BQ157" s="3" t="s">
        <v>127</v>
      </c>
      <c r="BR157" s="3" t="s">
        <v>127</v>
      </c>
      <c r="BS157" s="3" t="s">
        <v>127</v>
      </c>
      <c r="BT157" s="3" t="s">
        <v>127</v>
      </c>
      <c r="BU157" s="3" t="s">
        <v>127</v>
      </c>
      <c r="BV157" s="3" t="s">
        <v>127</v>
      </c>
      <c r="BW157" s="3" t="s">
        <v>127</v>
      </c>
      <c r="BX157" s="3" t="s">
        <v>127</v>
      </c>
      <c r="BY157" s="3" t="s">
        <v>127</v>
      </c>
      <c r="BZ157" s="3" t="s">
        <v>127</v>
      </c>
      <c r="CA157" s="3" t="s">
        <v>127</v>
      </c>
      <c r="CB157" s="3" t="s">
        <v>127</v>
      </c>
      <c r="CC157" s="3" t="s">
        <v>127</v>
      </c>
      <c r="CD157" s="3" t="s">
        <v>127</v>
      </c>
      <c r="CE157" s="3" t="s">
        <v>127</v>
      </c>
      <c r="CF157" s="3" t="s">
        <v>127</v>
      </c>
      <c r="CG157" s="3" t="s">
        <v>127</v>
      </c>
      <c r="CH157" s="3" t="s">
        <v>127</v>
      </c>
      <c r="CI157" s="3" t="s">
        <v>127</v>
      </c>
      <c r="CJ157" s="3" t="s">
        <v>127</v>
      </c>
      <c r="CK157" s="3" t="s">
        <v>127</v>
      </c>
      <c r="CL157" s="3" t="s">
        <v>127</v>
      </c>
      <c r="CM157" s="3" t="s">
        <v>127</v>
      </c>
      <c r="CN157" s="3" t="s">
        <v>127</v>
      </c>
      <c r="CO157" s="3" t="s">
        <v>127</v>
      </c>
      <c r="CP157" s="3" t="s">
        <v>127</v>
      </c>
      <c r="CQ157" s="3" t="s">
        <v>127</v>
      </c>
      <c r="CR157" s="3" t="s">
        <v>127</v>
      </c>
      <c r="CS157" s="3" t="s">
        <v>127</v>
      </c>
      <c r="CT157" s="3"/>
      <c r="CU157" s="129">
        <v>44.1</v>
      </c>
      <c r="CV157" s="129">
        <v>281</v>
      </c>
      <c r="CW157" s="126" t="s">
        <v>127</v>
      </c>
      <c r="CX157" s="126">
        <v>0.55000000000000004</v>
      </c>
      <c r="CY157" s="126" t="s">
        <v>156</v>
      </c>
      <c r="CZ157" s="126" t="s">
        <v>127</v>
      </c>
      <c r="DA157" s="126" t="s">
        <v>127</v>
      </c>
      <c r="DB157" s="126" t="s">
        <v>127</v>
      </c>
      <c r="DC157" s="126" t="s">
        <v>127</v>
      </c>
      <c r="DD157" s="126" t="s">
        <v>127</v>
      </c>
      <c r="DE157" s="3"/>
      <c r="DF157" s="3"/>
      <c r="DG157" s="3"/>
      <c r="DH157" s="3"/>
      <c r="DI157" s="3"/>
      <c r="DJ157" s="3" t="s">
        <v>127</v>
      </c>
      <c r="DK157" s="3" t="s">
        <v>127</v>
      </c>
      <c r="DL157" s="3" t="s">
        <v>127</v>
      </c>
      <c r="DM157" s="3" t="s">
        <v>127</v>
      </c>
      <c r="DN157" s="3" t="s">
        <v>127</v>
      </c>
      <c r="DO157" s="3" t="s">
        <v>127</v>
      </c>
      <c r="DP157" s="3" t="s">
        <v>127</v>
      </c>
      <c r="DQ157" s="3" t="s">
        <v>127</v>
      </c>
      <c r="DR157" s="3" t="s">
        <v>127</v>
      </c>
      <c r="DS157" s="3" t="s">
        <v>127</v>
      </c>
      <c r="DT157" s="3" t="s">
        <v>127</v>
      </c>
      <c r="DU157" s="3" t="s">
        <v>127</v>
      </c>
      <c r="DV157" s="3" t="s">
        <v>127</v>
      </c>
      <c r="DW157" s="3" t="s">
        <v>127</v>
      </c>
      <c r="DX157" s="3" t="s">
        <v>127</v>
      </c>
      <c r="DY157" s="3" t="s">
        <v>127</v>
      </c>
      <c r="DZ157" s="3" t="s">
        <v>127</v>
      </c>
      <c r="EA157" s="3" t="s">
        <v>127</v>
      </c>
      <c r="EB157" s="3" t="s">
        <v>127</v>
      </c>
      <c r="EC157" s="3" t="s">
        <v>127</v>
      </c>
      <c r="ED157" s="3" t="s">
        <v>127</v>
      </c>
      <c r="EE157" s="3" t="s">
        <v>127</v>
      </c>
    </row>
    <row r="158" spans="1:135" s="90" customFormat="1" x14ac:dyDescent="0.2">
      <c r="A158" s="3">
        <v>44</v>
      </c>
      <c r="B158" s="19">
        <v>43600</v>
      </c>
      <c r="C158" s="3">
        <v>17213601</v>
      </c>
      <c r="D158" s="17" t="s">
        <v>228</v>
      </c>
      <c r="E158" s="3">
        <v>46</v>
      </c>
      <c r="F158" s="3">
        <v>50</v>
      </c>
      <c r="G158" s="3" t="s">
        <v>127</v>
      </c>
      <c r="H158" s="2">
        <v>33.716299999999997</v>
      </c>
      <c r="I158" s="2">
        <v>71.191000000000003</v>
      </c>
      <c r="J158" s="3" t="s">
        <v>127</v>
      </c>
      <c r="K158" s="3" t="s">
        <v>127</v>
      </c>
      <c r="L158" s="3" t="s">
        <v>127</v>
      </c>
      <c r="M158" s="2">
        <v>5.5188800000000002</v>
      </c>
      <c r="N158" s="3" t="s">
        <v>127</v>
      </c>
      <c r="O158" s="3" t="s">
        <v>127</v>
      </c>
      <c r="P158" s="2">
        <v>2.6575299999999999</v>
      </c>
      <c r="Q158" s="3" t="s">
        <v>127</v>
      </c>
      <c r="R158" s="3" t="s">
        <v>127</v>
      </c>
      <c r="S158" s="3" t="s">
        <v>127</v>
      </c>
      <c r="T158" s="3" t="s">
        <v>127</v>
      </c>
      <c r="U158" s="3"/>
      <c r="V158" s="3"/>
      <c r="W158" s="2">
        <v>42.652799999999999</v>
      </c>
      <c r="X158" s="2">
        <v>2.1851099999999999</v>
      </c>
      <c r="Y158" s="2">
        <v>15.389799999999999</v>
      </c>
      <c r="Z158" s="2">
        <v>85.749499999999998</v>
      </c>
      <c r="AA158" s="2">
        <v>79.333699999999993</v>
      </c>
      <c r="AB158" s="85">
        <v>0.25409999999999999</v>
      </c>
      <c r="AC158" s="2">
        <v>23.1313</v>
      </c>
      <c r="AD158" s="2">
        <v>207</v>
      </c>
      <c r="AE158" s="2">
        <v>73.772099999999995</v>
      </c>
      <c r="AF158" s="87"/>
      <c r="AG158" s="87"/>
      <c r="AH158" s="87"/>
      <c r="AI158" s="88">
        <v>0.93230000000000002</v>
      </c>
      <c r="AJ158" s="88"/>
      <c r="AK158" s="3" t="s">
        <v>127</v>
      </c>
      <c r="AL158" s="3" t="s">
        <v>127</v>
      </c>
      <c r="AM158" s="4"/>
      <c r="AN158" s="4"/>
      <c r="AO158" s="4"/>
      <c r="AP158" s="3" t="s">
        <v>127</v>
      </c>
      <c r="AQ158" s="3" t="s">
        <v>127</v>
      </c>
      <c r="AR158" s="3" t="s">
        <v>127</v>
      </c>
      <c r="AS158" s="3" t="s">
        <v>127</v>
      </c>
      <c r="AT158" s="3" t="s">
        <v>127</v>
      </c>
      <c r="AU158" s="4"/>
      <c r="AV158" s="4"/>
      <c r="AW158" s="3" t="s">
        <v>127</v>
      </c>
      <c r="AX158" s="3" t="s">
        <v>127</v>
      </c>
      <c r="AY158" s="3" t="s">
        <v>127</v>
      </c>
      <c r="AZ158" s="3" t="s">
        <v>127</v>
      </c>
      <c r="BA158" s="4"/>
      <c r="BB158" s="3" t="s">
        <v>127</v>
      </c>
      <c r="BC158" s="3" t="s">
        <v>127</v>
      </c>
      <c r="BD158" s="3" t="s">
        <v>127</v>
      </c>
      <c r="BE158" s="3" t="s">
        <v>128</v>
      </c>
      <c r="BF158" s="3" t="s">
        <v>127</v>
      </c>
      <c r="BG158" s="3" t="s">
        <v>127</v>
      </c>
      <c r="BH158" s="4"/>
      <c r="BI158" s="4"/>
      <c r="BJ158" s="4"/>
      <c r="BK158" s="4"/>
      <c r="BL158" s="2">
        <v>1.2585</v>
      </c>
      <c r="BM158" s="4"/>
      <c r="BN158" s="4"/>
      <c r="BO158" s="3" t="s">
        <v>127</v>
      </c>
      <c r="BP158" s="3" t="s">
        <v>127</v>
      </c>
      <c r="BQ158" s="3" t="s">
        <v>127</v>
      </c>
      <c r="BR158" s="3" t="s">
        <v>127</v>
      </c>
      <c r="BS158" s="3" t="s">
        <v>127</v>
      </c>
      <c r="BT158" s="4"/>
      <c r="BU158" s="4"/>
      <c r="BV158" s="4"/>
      <c r="BW158" s="3" t="s">
        <v>127</v>
      </c>
      <c r="BX158" s="4"/>
      <c r="BY158" s="3"/>
      <c r="BZ158" s="3"/>
      <c r="CA158" s="3" t="s">
        <v>127</v>
      </c>
      <c r="CB158" s="3"/>
      <c r="CC158" s="3" t="s">
        <v>127</v>
      </c>
      <c r="CD158" s="2">
        <v>20.565100000000001</v>
      </c>
      <c r="CE158" s="3" t="s">
        <v>127</v>
      </c>
      <c r="CF158" s="3" t="s">
        <v>127</v>
      </c>
      <c r="CG158" s="3"/>
      <c r="CH158" s="3"/>
      <c r="CI158" s="2">
        <v>1.8241000000000001</v>
      </c>
      <c r="CJ158" s="2">
        <v>2.5729000000000002</v>
      </c>
      <c r="CK158" s="3" t="s">
        <v>127</v>
      </c>
      <c r="CL158" s="3" t="s">
        <v>127</v>
      </c>
      <c r="CM158" s="2">
        <v>1.2351000000000001</v>
      </c>
      <c r="CN158" s="3" t="s">
        <v>127</v>
      </c>
      <c r="CO158" s="3" t="s">
        <v>127</v>
      </c>
      <c r="CP158" s="3" t="s">
        <v>127</v>
      </c>
      <c r="CQ158" s="3" t="s">
        <v>127</v>
      </c>
      <c r="CR158" s="3" t="s">
        <v>127</v>
      </c>
      <c r="CS158" s="2">
        <v>4</v>
      </c>
      <c r="CT158" s="3"/>
      <c r="CU158" s="129">
        <v>46.4</v>
      </c>
      <c r="CV158" s="128">
        <v>377.5</v>
      </c>
      <c r="CW158" s="126" t="s">
        <v>127</v>
      </c>
      <c r="CX158" s="126" t="s">
        <v>156</v>
      </c>
      <c r="CY158" s="126" t="s">
        <v>156</v>
      </c>
      <c r="CZ158" s="126" t="s">
        <v>127</v>
      </c>
      <c r="DA158" s="126" t="s">
        <v>127</v>
      </c>
      <c r="DB158" s="126" t="s">
        <v>127</v>
      </c>
      <c r="DC158" s="126" t="s">
        <v>127</v>
      </c>
      <c r="DD158" s="126" t="s">
        <v>127</v>
      </c>
      <c r="DE158" s="3"/>
      <c r="DF158" s="3"/>
      <c r="DG158" s="3"/>
      <c r="DH158" s="3"/>
      <c r="DI158" s="3"/>
      <c r="DJ158" s="3" t="s">
        <v>131</v>
      </c>
      <c r="DK158" s="3" t="s">
        <v>131</v>
      </c>
      <c r="DL158" s="3" t="s">
        <v>131</v>
      </c>
      <c r="DM158" s="3" t="s">
        <v>131</v>
      </c>
      <c r="DN158" s="3" t="s">
        <v>131</v>
      </c>
      <c r="DO158" s="3" t="s">
        <v>131</v>
      </c>
      <c r="DP158" s="3" t="s">
        <v>131</v>
      </c>
      <c r="DQ158" s="3" t="s">
        <v>131</v>
      </c>
      <c r="DR158" s="3" t="s">
        <v>131</v>
      </c>
      <c r="DS158" s="3" t="s">
        <v>131</v>
      </c>
      <c r="DT158" s="3" t="s">
        <v>131</v>
      </c>
      <c r="DU158" s="3" t="s">
        <v>131</v>
      </c>
      <c r="DV158" s="3" t="s">
        <v>131</v>
      </c>
      <c r="DW158" s="3" t="s">
        <v>131</v>
      </c>
      <c r="DX158" s="3" t="s">
        <v>131</v>
      </c>
      <c r="DY158" s="3" t="s">
        <v>131</v>
      </c>
      <c r="DZ158" s="3" t="s">
        <v>131</v>
      </c>
      <c r="EA158" s="3" t="s">
        <v>131</v>
      </c>
      <c r="EB158" s="3" t="s">
        <v>131</v>
      </c>
      <c r="EC158" s="3" t="s">
        <v>131</v>
      </c>
      <c r="ED158" s="3" t="s">
        <v>131</v>
      </c>
      <c r="EE158" s="3" t="s">
        <v>131</v>
      </c>
    </row>
    <row r="159" spans="1:135" s="90" customFormat="1" ht="16.5" x14ac:dyDescent="0.35">
      <c r="A159" s="3">
        <v>45</v>
      </c>
      <c r="B159" s="19">
        <v>40325</v>
      </c>
      <c r="C159" s="3">
        <v>17213602</v>
      </c>
      <c r="D159" s="17" t="s">
        <v>229</v>
      </c>
      <c r="E159" s="15">
        <v>393.2724</v>
      </c>
      <c r="F159" s="15"/>
      <c r="G159" s="85" t="s">
        <v>128</v>
      </c>
      <c r="H159" s="86">
        <v>27.9513</v>
      </c>
      <c r="I159" s="15">
        <v>31.5913</v>
      </c>
      <c r="J159" s="15" t="s">
        <v>127</v>
      </c>
      <c r="K159" s="15" t="s">
        <v>127</v>
      </c>
      <c r="L159" s="15"/>
      <c r="M159" s="15">
        <v>3.2450999999999999</v>
      </c>
      <c r="N159" s="15" t="s">
        <v>128</v>
      </c>
      <c r="O159" s="15"/>
      <c r="P159" s="15">
        <v>1.8714</v>
      </c>
      <c r="Q159" s="15">
        <v>1.2581</v>
      </c>
      <c r="R159" s="15">
        <v>0.7772</v>
      </c>
      <c r="S159" s="15"/>
      <c r="T159" s="15"/>
      <c r="U159" s="15"/>
      <c r="V159" s="15"/>
      <c r="W159" s="15">
        <v>18.256599999999999</v>
      </c>
      <c r="X159" s="15">
        <v>1.4798800000000001</v>
      </c>
      <c r="Y159" s="15">
        <v>7.4716800000000001</v>
      </c>
      <c r="Z159" s="15">
        <v>72.217699999999994</v>
      </c>
      <c r="AA159" s="15">
        <v>26.2</v>
      </c>
      <c r="AB159" s="15"/>
      <c r="AC159" s="15">
        <v>35</v>
      </c>
      <c r="AD159" s="15">
        <v>202.5</v>
      </c>
      <c r="AE159" s="15">
        <v>8</v>
      </c>
      <c r="AF159" s="15"/>
      <c r="AG159" s="15"/>
      <c r="AH159" s="15"/>
      <c r="AI159" s="15"/>
      <c r="AJ159" s="15"/>
      <c r="AK159" s="3" t="s">
        <v>127</v>
      </c>
      <c r="AL159" s="3" t="s">
        <v>127</v>
      </c>
      <c r="AM159" s="3" t="s">
        <v>127</v>
      </c>
      <c r="AN159" s="3" t="s">
        <v>127</v>
      </c>
      <c r="AO159" s="3" t="s">
        <v>127</v>
      </c>
      <c r="AP159" s="3" t="s">
        <v>127</v>
      </c>
      <c r="AQ159" s="3">
        <v>8.9600000000000009</v>
      </c>
      <c r="AR159" s="3" t="s">
        <v>127</v>
      </c>
      <c r="AS159" s="3" t="s">
        <v>127</v>
      </c>
      <c r="AT159" s="3" t="s">
        <v>127</v>
      </c>
      <c r="AU159" s="3" t="s">
        <v>127</v>
      </c>
      <c r="AV159" s="3" t="s">
        <v>127</v>
      </c>
      <c r="AW159" s="3" t="s">
        <v>127</v>
      </c>
      <c r="AX159" s="3" t="s">
        <v>127</v>
      </c>
      <c r="AY159" s="3" t="s">
        <v>127</v>
      </c>
      <c r="AZ159" s="3" t="s">
        <v>127</v>
      </c>
      <c r="BA159" s="3" t="s">
        <v>127</v>
      </c>
      <c r="BB159" s="3" t="s">
        <v>127</v>
      </c>
      <c r="BC159" s="3" t="s">
        <v>127</v>
      </c>
      <c r="BD159" s="3" t="s">
        <v>127</v>
      </c>
      <c r="BE159" s="3" t="s">
        <v>154</v>
      </c>
      <c r="BF159" s="3" t="s">
        <v>127</v>
      </c>
      <c r="BG159" s="3" t="s">
        <v>127</v>
      </c>
      <c r="BH159" s="3" t="s">
        <v>127</v>
      </c>
      <c r="BI159" s="3" t="s">
        <v>127</v>
      </c>
      <c r="BJ159" s="3" t="s">
        <v>127</v>
      </c>
      <c r="BK159" s="3" t="s">
        <v>127</v>
      </c>
      <c r="BL159" s="3" t="s">
        <v>127</v>
      </c>
      <c r="BM159" s="3" t="s">
        <v>127</v>
      </c>
      <c r="BN159" s="3" t="s">
        <v>127</v>
      </c>
      <c r="BO159" s="3" t="s">
        <v>127</v>
      </c>
      <c r="BP159" s="3" t="s">
        <v>127</v>
      </c>
      <c r="BQ159" s="3" t="s">
        <v>127</v>
      </c>
      <c r="BR159" s="3" t="s">
        <v>127</v>
      </c>
      <c r="BS159" s="3" t="s">
        <v>127</v>
      </c>
      <c r="BT159" s="3" t="s">
        <v>127</v>
      </c>
      <c r="BU159" s="3" t="s">
        <v>127</v>
      </c>
      <c r="BV159" s="3" t="s">
        <v>127</v>
      </c>
      <c r="BW159" s="3" t="s">
        <v>127</v>
      </c>
      <c r="BX159" s="3" t="s">
        <v>127</v>
      </c>
      <c r="BY159" s="3" t="s">
        <v>127</v>
      </c>
      <c r="BZ159" s="3" t="s">
        <v>127</v>
      </c>
      <c r="CA159" s="3" t="s">
        <v>127</v>
      </c>
      <c r="CB159" s="3" t="s">
        <v>127</v>
      </c>
      <c r="CC159" s="3" t="s">
        <v>127</v>
      </c>
      <c r="CD159" s="3">
        <v>1261</v>
      </c>
      <c r="CE159" s="3" t="s">
        <v>127</v>
      </c>
      <c r="CF159" s="3" t="s">
        <v>127</v>
      </c>
      <c r="CG159" s="3" t="s">
        <v>127</v>
      </c>
      <c r="CH159" s="3" t="s">
        <v>127</v>
      </c>
      <c r="CI159" s="3">
        <v>4.92</v>
      </c>
      <c r="CJ159" s="3" t="s">
        <v>154</v>
      </c>
      <c r="CK159" s="3" t="s">
        <v>127</v>
      </c>
      <c r="CL159" s="3" t="s">
        <v>127</v>
      </c>
      <c r="CM159" s="3" t="s">
        <v>127</v>
      </c>
      <c r="CN159" s="3" t="s">
        <v>127</v>
      </c>
      <c r="CO159" s="3" t="s">
        <v>127</v>
      </c>
      <c r="CP159" s="3" t="s">
        <v>127</v>
      </c>
      <c r="CQ159" s="3" t="s">
        <v>127</v>
      </c>
      <c r="CR159" s="3" t="s">
        <v>127</v>
      </c>
      <c r="CS159" s="3" t="s">
        <v>127</v>
      </c>
      <c r="CT159" s="3"/>
      <c r="CU159" s="115">
        <v>12.6</v>
      </c>
      <c r="CV159" s="115">
        <v>0.6</v>
      </c>
      <c r="CW159" s="115" t="s">
        <v>328</v>
      </c>
      <c r="CX159" s="115" t="s">
        <v>328</v>
      </c>
      <c r="CY159" s="115" t="s">
        <v>328</v>
      </c>
      <c r="CZ159" s="115" t="s">
        <v>328</v>
      </c>
      <c r="DA159" s="115" t="s">
        <v>328</v>
      </c>
      <c r="DB159" s="106"/>
      <c r="DC159" s="106"/>
      <c r="DD159" s="115" t="s">
        <v>328</v>
      </c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</row>
    <row r="160" spans="1:135" s="90" customFormat="1" ht="16.5" x14ac:dyDescent="0.35">
      <c r="A160" s="3">
        <v>45</v>
      </c>
      <c r="B160" s="19">
        <v>40674</v>
      </c>
      <c r="C160" s="3">
        <v>17213602</v>
      </c>
      <c r="D160" s="17" t="s">
        <v>229</v>
      </c>
      <c r="E160" s="15">
        <v>64</v>
      </c>
      <c r="F160" s="15"/>
      <c r="G160" s="3" t="s">
        <v>127</v>
      </c>
      <c r="H160" s="86">
        <v>31.2775</v>
      </c>
      <c r="I160" s="15">
        <v>26.292899999999999</v>
      </c>
      <c r="J160" s="15" t="s">
        <v>153</v>
      </c>
      <c r="K160" s="15" t="s">
        <v>127</v>
      </c>
      <c r="L160" s="15"/>
      <c r="M160" s="15">
        <v>3.3391000000000002</v>
      </c>
      <c r="N160" s="15" t="s">
        <v>127</v>
      </c>
      <c r="O160" s="15" t="s">
        <v>127</v>
      </c>
      <c r="P160" s="15" t="s">
        <v>127</v>
      </c>
      <c r="Q160" s="15">
        <v>1.4477</v>
      </c>
      <c r="R160" s="15">
        <v>0.27350000000000002</v>
      </c>
      <c r="S160" s="15"/>
      <c r="T160" s="15"/>
      <c r="U160" s="15" t="s">
        <v>134</v>
      </c>
      <c r="V160" s="15"/>
      <c r="W160" s="15"/>
      <c r="X160" s="15"/>
      <c r="Y160" s="15"/>
      <c r="Z160" s="15"/>
      <c r="AA160" s="15">
        <v>35.200000000000003</v>
      </c>
      <c r="AB160" s="15"/>
      <c r="AC160" s="15"/>
      <c r="AD160" s="15"/>
      <c r="AE160" s="15">
        <v>40.799999999999997</v>
      </c>
      <c r="AF160" s="15"/>
      <c r="AG160" s="15"/>
      <c r="AH160" s="15"/>
      <c r="AI160" s="15"/>
      <c r="AJ160" s="15"/>
      <c r="AK160" s="3" t="s">
        <v>153</v>
      </c>
      <c r="AL160" s="3" t="s">
        <v>178</v>
      </c>
      <c r="AM160" s="3" t="s">
        <v>178</v>
      </c>
      <c r="AN160" s="3" t="s">
        <v>178</v>
      </c>
      <c r="AO160" s="3" t="s">
        <v>178</v>
      </c>
      <c r="AP160" s="3" t="s">
        <v>153</v>
      </c>
      <c r="AQ160" s="3" t="s">
        <v>178</v>
      </c>
      <c r="AR160" s="3" t="s">
        <v>178</v>
      </c>
      <c r="AS160" s="3" t="s">
        <v>153</v>
      </c>
      <c r="AT160" s="3" t="s">
        <v>178</v>
      </c>
      <c r="AU160" s="3" t="s">
        <v>178</v>
      </c>
      <c r="AV160" s="3" t="s">
        <v>178</v>
      </c>
      <c r="AW160" s="3" t="s">
        <v>179</v>
      </c>
      <c r="AX160" s="3" t="s">
        <v>153</v>
      </c>
      <c r="AY160" s="3" t="s">
        <v>178</v>
      </c>
      <c r="AZ160" s="3" t="s">
        <v>178</v>
      </c>
      <c r="BA160" s="3" t="s">
        <v>178</v>
      </c>
      <c r="BB160" s="3" t="s">
        <v>178</v>
      </c>
      <c r="BC160" s="3" t="s">
        <v>153</v>
      </c>
      <c r="BD160" s="3" t="s">
        <v>178</v>
      </c>
      <c r="BE160" s="3">
        <v>0.2</v>
      </c>
      <c r="BF160" s="3" t="s">
        <v>178</v>
      </c>
      <c r="BG160" s="3" t="s">
        <v>178</v>
      </c>
      <c r="BH160" s="3" t="s">
        <v>178</v>
      </c>
      <c r="BI160" s="3" t="s">
        <v>178</v>
      </c>
      <c r="BJ160" s="3" t="s">
        <v>178</v>
      </c>
      <c r="BK160" s="3" t="s">
        <v>178</v>
      </c>
      <c r="BL160" s="3" t="s">
        <v>153</v>
      </c>
      <c r="BM160" s="3" t="s">
        <v>178</v>
      </c>
      <c r="BN160" s="3" t="s">
        <v>153</v>
      </c>
      <c r="BO160" s="3" t="s">
        <v>153</v>
      </c>
      <c r="BP160" s="3" t="s">
        <v>178</v>
      </c>
      <c r="BQ160" s="3" t="s">
        <v>178</v>
      </c>
      <c r="BR160" s="3" t="s">
        <v>153</v>
      </c>
      <c r="BS160" s="3" t="s">
        <v>178</v>
      </c>
      <c r="BT160" s="3" t="s">
        <v>178</v>
      </c>
      <c r="BU160" s="3" t="s">
        <v>178</v>
      </c>
      <c r="BV160" s="3" t="s">
        <v>178</v>
      </c>
      <c r="BW160" s="3" t="s">
        <v>153</v>
      </c>
      <c r="BX160" s="3" t="s">
        <v>178</v>
      </c>
      <c r="BY160" s="3" t="s">
        <v>178</v>
      </c>
      <c r="BZ160" s="3" t="s">
        <v>178</v>
      </c>
      <c r="CA160" s="3" t="s">
        <v>153</v>
      </c>
      <c r="CB160" s="3" t="s">
        <v>178</v>
      </c>
      <c r="CC160" s="3" t="s">
        <v>153</v>
      </c>
      <c r="CD160" s="3">
        <v>110.1</v>
      </c>
      <c r="CE160" s="3" t="s">
        <v>178</v>
      </c>
      <c r="CF160" s="3" t="s">
        <v>178</v>
      </c>
      <c r="CG160" s="3" t="s">
        <v>178</v>
      </c>
      <c r="CH160" s="3" t="s">
        <v>178</v>
      </c>
      <c r="CI160" s="3">
        <v>1.7</v>
      </c>
      <c r="CJ160" s="3" t="s">
        <v>153</v>
      </c>
      <c r="CK160" s="3" t="s">
        <v>178</v>
      </c>
      <c r="CL160" s="3" t="s">
        <v>178</v>
      </c>
      <c r="CM160" s="3" t="s">
        <v>178</v>
      </c>
      <c r="CN160" s="3" t="s">
        <v>178</v>
      </c>
      <c r="CO160" s="3" t="s">
        <v>178</v>
      </c>
      <c r="CP160" s="3" t="s">
        <v>178</v>
      </c>
      <c r="CQ160" s="3" t="s">
        <v>178</v>
      </c>
      <c r="CR160" s="3" t="s">
        <v>153</v>
      </c>
      <c r="CS160" s="3" t="s">
        <v>178</v>
      </c>
      <c r="CT160" s="3"/>
      <c r="CU160" s="105" t="s">
        <v>328</v>
      </c>
      <c r="CV160" s="105">
        <v>2.1</v>
      </c>
      <c r="CW160" s="105" t="s">
        <v>328</v>
      </c>
      <c r="CX160" s="105" t="s">
        <v>328</v>
      </c>
      <c r="CY160" s="105" t="s">
        <v>328</v>
      </c>
      <c r="CZ160" s="105" t="s">
        <v>328</v>
      </c>
      <c r="DA160" s="105" t="s">
        <v>328</v>
      </c>
      <c r="DB160" s="106"/>
      <c r="DC160" s="106"/>
      <c r="DD160" s="105" t="s">
        <v>328</v>
      </c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</row>
    <row r="161" spans="1:135" s="90" customFormat="1" x14ac:dyDescent="0.2">
      <c r="A161" s="3">
        <v>45</v>
      </c>
      <c r="B161" s="19">
        <v>42155</v>
      </c>
      <c r="C161" s="3">
        <v>17213602</v>
      </c>
      <c r="D161" s="17" t="s">
        <v>229</v>
      </c>
      <c r="E161" s="15">
        <v>4.7465000000000002</v>
      </c>
      <c r="F161" s="15" t="s">
        <v>183</v>
      </c>
      <c r="G161" s="3" t="s">
        <v>127</v>
      </c>
      <c r="H161" s="86">
        <v>26.970600000000001</v>
      </c>
      <c r="I161" s="15">
        <v>21.584</v>
      </c>
      <c r="J161" s="15" t="s">
        <v>127</v>
      </c>
      <c r="K161" s="15" t="s">
        <v>127</v>
      </c>
      <c r="L161" s="15" t="s">
        <v>127</v>
      </c>
      <c r="M161" s="15" t="s">
        <v>150</v>
      </c>
      <c r="N161" s="15" t="s">
        <v>127</v>
      </c>
      <c r="O161" s="15" t="s">
        <v>127</v>
      </c>
      <c r="P161" s="15" t="s">
        <v>127</v>
      </c>
      <c r="Q161" s="15" t="s">
        <v>127</v>
      </c>
      <c r="R161" s="15" t="s">
        <v>127</v>
      </c>
      <c r="S161" s="15">
        <v>173.17599999999999</v>
      </c>
      <c r="T161" s="15" t="s">
        <v>230</v>
      </c>
      <c r="U161" s="15"/>
      <c r="V161" s="2" t="s">
        <v>150</v>
      </c>
      <c r="W161" s="15">
        <v>22.219000000000001</v>
      </c>
      <c r="X161" s="15" t="s">
        <v>133</v>
      </c>
      <c r="Y161" s="15">
        <v>5.2832499999999998</v>
      </c>
      <c r="Z161" s="15">
        <v>50.780900000000003</v>
      </c>
      <c r="AA161" s="15">
        <v>34.759300000000003</v>
      </c>
      <c r="AB161" s="15" t="s">
        <v>180</v>
      </c>
      <c r="AC161" s="15">
        <v>12.5562</v>
      </c>
      <c r="AD161" s="15">
        <v>146.6</v>
      </c>
      <c r="AE161" s="15">
        <v>30.654699999999998</v>
      </c>
      <c r="AF161" s="15"/>
      <c r="AG161" s="15"/>
      <c r="AH161" s="15"/>
      <c r="AI161" s="15"/>
      <c r="AJ161" s="15"/>
      <c r="AK161" s="3" t="s">
        <v>127</v>
      </c>
      <c r="AL161" s="3" t="s">
        <v>127</v>
      </c>
      <c r="AM161" s="3" t="s">
        <v>127</v>
      </c>
      <c r="AN161" s="3" t="s">
        <v>127</v>
      </c>
      <c r="AO161" s="3" t="s">
        <v>127</v>
      </c>
      <c r="AP161" s="3" t="s">
        <v>127</v>
      </c>
      <c r="AQ161" s="3" t="s">
        <v>127</v>
      </c>
      <c r="AR161" s="3" t="s">
        <v>127</v>
      </c>
      <c r="AS161" s="3" t="s">
        <v>127</v>
      </c>
      <c r="AT161" s="3" t="s">
        <v>127</v>
      </c>
      <c r="AU161" s="3" t="s">
        <v>127</v>
      </c>
      <c r="AV161" s="3" t="s">
        <v>127</v>
      </c>
      <c r="AW161" s="3" t="s">
        <v>127</v>
      </c>
      <c r="AX161" s="3" t="s">
        <v>127</v>
      </c>
      <c r="AY161" s="3" t="s">
        <v>127</v>
      </c>
      <c r="AZ161" s="3" t="s">
        <v>127</v>
      </c>
      <c r="BA161" s="3" t="s">
        <v>127</v>
      </c>
      <c r="BB161" s="3" t="s">
        <v>127</v>
      </c>
      <c r="BC161" s="3" t="s">
        <v>127</v>
      </c>
      <c r="BD161" s="3" t="s">
        <v>127</v>
      </c>
      <c r="BE161" s="3" t="s">
        <v>127</v>
      </c>
      <c r="BF161" s="3" t="s">
        <v>127</v>
      </c>
      <c r="BG161" s="3" t="s">
        <v>127</v>
      </c>
      <c r="BH161" s="3" t="s">
        <v>127</v>
      </c>
      <c r="BI161" s="3" t="s">
        <v>127</v>
      </c>
      <c r="BJ161" s="3" t="s">
        <v>127</v>
      </c>
      <c r="BK161" s="3" t="s">
        <v>127</v>
      </c>
      <c r="BL161" s="3" t="s">
        <v>127</v>
      </c>
      <c r="BM161" s="3" t="s">
        <v>127</v>
      </c>
      <c r="BN161" s="3" t="s">
        <v>127</v>
      </c>
      <c r="BO161" s="3" t="s">
        <v>127</v>
      </c>
      <c r="BP161" s="3" t="s">
        <v>127</v>
      </c>
      <c r="BQ161" s="3" t="s">
        <v>127</v>
      </c>
      <c r="BR161" s="3" t="s">
        <v>127</v>
      </c>
      <c r="BS161" s="3" t="s">
        <v>127</v>
      </c>
      <c r="BT161" s="3" t="s">
        <v>127</v>
      </c>
      <c r="BU161" s="3" t="s">
        <v>127</v>
      </c>
      <c r="BV161" s="3" t="s">
        <v>127</v>
      </c>
      <c r="BW161" s="3" t="s">
        <v>127</v>
      </c>
      <c r="BX161" s="3" t="s">
        <v>127</v>
      </c>
      <c r="BY161" s="3" t="s">
        <v>127</v>
      </c>
      <c r="BZ161" s="3" t="s">
        <v>127</v>
      </c>
      <c r="CA161" s="3" t="s">
        <v>127</v>
      </c>
      <c r="CB161" s="3" t="s">
        <v>127</v>
      </c>
      <c r="CC161" s="3" t="s">
        <v>127</v>
      </c>
      <c r="CD161" s="3">
        <v>44.6</v>
      </c>
      <c r="CE161" s="3" t="s">
        <v>127</v>
      </c>
      <c r="CF161" s="3" t="s">
        <v>127</v>
      </c>
      <c r="CG161" s="3" t="s">
        <v>127</v>
      </c>
      <c r="CH161" s="3" t="s">
        <v>127</v>
      </c>
      <c r="CI161" s="3" t="s">
        <v>154</v>
      </c>
      <c r="CJ161" s="3" t="s">
        <v>127</v>
      </c>
      <c r="CK161" s="3" t="s">
        <v>127</v>
      </c>
      <c r="CL161" s="3" t="s">
        <v>127</v>
      </c>
      <c r="CM161" s="3" t="s">
        <v>127</v>
      </c>
      <c r="CN161" s="3" t="s">
        <v>127</v>
      </c>
      <c r="CO161" s="3" t="s">
        <v>127</v>
      </c>
      <c r="CP161" s="3" t="s">
        <v>127</v>
      </c>
      <c r="CQ161" s="3" t="s">
        <v>127</v>
      </c>
      <c r="CR161" s="3" t="s">
        <v>127</v>
      </c>
      <c r="CS161" s="3" t="s">
        <v>168</v>
      </c>
      <c r="CT161" s="3"/>
      <c r="CU161" s="4" t="s">
        <v>131</v>
      </c>
      <c r="CV161" s="4" t="s">
        <v>133</v>
      </c>
      <c r="CW161" s="4" t="s">
        <v>131</v>
      </c>
      <c r="CX161" s="4" t="s">
        <v>131</v>
      </c>
      <c r="CY161" s="4" t="s">
        <v>131</v>
      </c>
      <c r="CZ161" s="4" t="s">
        <v>131</v>
      </c>
      <c r="DA161" s="4" t="s">
        <v>131</v>
      </c>
      <c r="DB161" s="4" t="s">
        <v>131</v>
      </c>
      <c r="DC161" s="4" t="s">
        <v>131</v>
      </c>
      <c r="DD161" s="3"/>
      <c r="DE161" s="4" t="s">
        <v>169</v>
      </c>
      <c r="DF161" s="4" t="s">
        <v>169</v>
      </c>
      <c r="DG161" s="4" t="s">
        <v>169</v>
      </c>
      <c r="DH161" s="4" t="s">
        <v>131</v>
      </c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</row>
    <row r="162" spans="1:135" s="90" customFormat="1" x14ac:dyDescent="0.2">
      <c r="A162" s="3">
        <v>45</v>
      </c>
      <c r="B162" s="19">
        <v>42912</v>
      </c>
      <c r="C162" s="3">
        <v>17213602</v>
      </c>
      <c r="D162" s="17" t="s">
        <v>229</v>
      </c>
      <c r="E162" s="15">
        <v>55.8</v>
      </c>
      <c r="F162" s="15">
        <v>46.2</v>
      </c>
      <c r="G162" s="3" t="s">
        <v>127</v>
      </c>
      <c r="H162" s="86">
        <v>29.286999999999999</v>
      </c>
      <c r="I162" s="15">
        <v>26.1219</v>
      </c>
      <c r="J162" s="15" t="s">
        <v>127</v>
      </c>
      <c r="K162" s="15" t="s">
        <v>127</v>
      </c>
      <c r="L162" s="15" t="s">
        <v>127</v>
      </c>
      <c r="M162" s="15" t="s">
        <v>127</v>
      </c>
      <c r="N162" s="15" t="s">
        <v>127</v>
      </c>
      <c r="O162" s="15" t="s">
        <v>127</v>
      </c>
      <c r="P162" s="15" t="s">
        <v>127</v>
      </c>
      <c r="Q162" s="15" t="s">
        <v>127</v>
      </c>
      <c r="R162" s="15" t="s">
        <v>127</v>
      </c>
      <c r="S162" s="15"/>
      <c r="T162" s="15">
        <v>3.3484699999999998</v>
      </c>
      <c r="U162" s="15">
        <v>218.74799999999999</v>
      </c>
      <c r="V162" s="3" t="s">
        <v>150</v>
      </c>
      <c r="W162" s="15">
        <v>27.833300000000001</v>
      </c>
      <c r="X162" s="15">
        <v>1.1217299999999999</v>
      </c>
      <c r="Y162" s="15">
        <v>6.7477</v>
      </c>
      <c r="Z162" s="15">
        <v>60.428800000000003</v>
      </c>
      <c r="AA162" s="15">
        <v>33.789099999999998</v>
      </c>
      <c r="AB162" s="15">
        <v>0.32979999999999998</v>
      </c>
      <c r="AC162" s="15">
        <v>12.655099999999999</v>
      </c>
      <c r="AD162" s="15">
        <v>172</v>
      </c>
      <c r="AE162" s="15">
        <v>26.588699999999999</v>
      </c>
      <c r="AF162" s="15"/>
      <c r="AG162" s="15"/>
      <c r="AH162" s="15"/>
      <c r="AI162" s="15"/>
      <c r="AJ162" s="15"/>
      <c r="AK162" s="3" t="s">
        <v>127</v>
      </c>
      <c r="AL162" s="3" t="s">
        <v>127</v>
      </c>
      <c r="AM162" s="3" t="s">
        <v>127</v>
      </c>
      <c r="AN162" s="3" t="s">
        <v>127</v>
      </c>
      <c r="AO162" s="3" t="s">
        <v>127</v>
      </c>
      <c r="AP162" s="3" t="s">
        <v>127</v>
      </c>
      <c r="AQ162" s="3" t="s">
        <v>127</v>
      </c>
      <c r="AR162" s="3" t="s">
        <v>127</v>
      </c>
      <c r="AS162" s="3" t="s">
        <v>127</v>
      </c>
      <c r="AT162" s="3" t="s">
        <v>127</v>
      </c>
      <c r="AU162" s="3" t="s">
        <v>127</v>
      </c>
      <c r="AV162" s="3" t="s">
        <v>127</v>
      </c>
      <c r="AW162" s="3" t="s">
        <v>127</v>
      </c>
      <c r="AX162" s="3" t="s">
        <v>127</v>
      </c>
      <c r="AY162" s="3" t="s">
        <v>127</v>
      </c>
      <c r="AZ162" s="3" t="s">
        <v>127</v>
      </c>
      <c r="BA162" s="3" t="s">
        <v>127</v>
      </c>
      <c r="BB162" s="3" t="s">
        <v>127</v>
      </c>
      <c r="BC162" s="3" t="s">
        <v>127</v>
      </c>
      <c r="BD162" s="3" t="s">
        <v>127</v>
      </c>
      <c r="BE162" s="3" t="s">
        <v>127</v>
      </c>
      <c r="BF162" s="3" t="s">
        <v>127</v>
      </c>
      <c r="BG162" s="3" t="s">
        <v>127</v>
      </c>
      <c r="BH162" s="3" t="s">
        <v>127</v>
      </c>
      <c r="BI162" s="3" t="s">
        <v>127</v>
      </c>
      <c r="BJ162" s="3" t="s">
        <v>127</v>
      </c>
      <c r="BK162" s="3" t="s">
        <v>127</v>
      </c>
      <c r="BL162" s="3" t="s">
        <v>127</v>
      </c>
      <c r="BM162" s="3" t="s">
        <v>127</v>
      </c>
      <c r="BN162" s="3" t="s">
        <v>127</v>
      </c>
      <c r="BO162" s="3" t="s">
        <v>127</v>
      </c>
      <c r="BP162" s="3" t="s">
        <v>127</v>
      </c>
      <c r="BQ162" s="3" t="s">
        <v>127</v>
      </c>
      <c r="BR162" s="3" t="s">
        <v>127</v>
      </c>
      <c r="BS162" s="3" t="s">
        <v>127</v>
      </c>
      <c r="BT162" s="3" t="s">
        <v>127</v>
      </c>
      <c r="BU162" s="3" t="s">
        <v>127</v>
      </c>
      <c r="BV162" s="3" t="s">
        <v>127</v>
      </c>
      <c r="BW162" s="3" t="s">
        <v>127</v>
      </c>
      <c r="BX162" s="3" t="s">
        <v>127</v>
      </c>
      <c r="BY162" s="3" t="s">
        <v>127</v>
      </c>
      <c r="BZ162" s="3" t="s">
        <v>127</v>
      </c>
      <c r="CA162" s="3" t="s">
        <v>127</v>
      </c>
      <c r="CB162" s="3" t="s">
        <v>127</v>
      </c>
      <c r="CC162" s="3" t="s">
        <v>127</v>
      </c>
      <c r="CD162" s="3">
        <v>82.6</v>
      </c>
      <c r="CE162" s="3" t="s">
        <v>127</v>
      </c>
      <c r="CF162" s="3" t="s">
        <v>127</v>
      </c>
      <c r="CG162" s="3" t="s">
        <v>127</v>
      </c>
      <c r="CH162" s="3" t="s">
        <v>127</v>
      </c>
      <c r="CI162" s="3">
        <v>2.68</v>
      </c>
      <c r="CJ162" s="3" t="s">
        <v>127</v>
      </c>
      <c r="CK162" s="3" t="s">
        <v>127</v>
      </c>
      <c r="CL162" s="3" t="s">
        <v>127</v>
      </c>
      <c r="CM162" s="3" t="s">
        <v>127</v>
      </c>
      <c r="CN162" s="3" t="s">
        <v>127</v>
      </c>
      <c r="CO162" s="3" t="s">
        <v>127</v>
      </c>
      <c r="CP162" s="3" t="s">
        <v>127</v>
      </c>
      <c r="CQ162" s="3" t="s">
        <v>127</v>
      </c>
      <c r="CR162" s="3" t="s">
        <v>127</v>
      </c>
      <c r="CS162" s="3" t="s">
        <v>127</v>
      </c>
      <c r="CT162" s="3"/>
      <c r="CU162" s="4" t="s">
        <v>133</v>
      </c>
      <c r="CV162" s="4" t="s">
        <v>133</v>
      </c>
      <c r="CW162" s="4" t="s">
        <v>131</v>
      </c>
      <c r="CX162" s="4" t="s">
        <v>131</v>
      </c>
      <c r="CY162" s="4" t="s">
        <v>131</v>
      </c>
      <c r="CZ162" s="4" t="s">
        <v>131</v>
      </c>
      <c r="DA162" s="4" t="s">
        <v>131</v>
      </c>
      <c r="DB162" s="4" t="s">
        <v>131</v>
      </c>
      <c r="DC162" s="4" t="s">
        <v>131</v>
      </c>
      <c r="DD162" s="4" t="s">
        <v>131</v>
      </c>
      <c r="DE162" s="3"/>
      <c r="DF162" s="3"/>
      <c r="DG162" s="3"/>
      <c r="DH162" s="3"/>
      <c r="DI162" s="3"/>
      <c r="DJ162" s="3" t="s">
        <v>127</v>
      </c>
      <c r="DK162" s="3">
        <v>482.8</v>
      </c>
      <c r="DL162" s="3">
        <v>306.2</v>
      </c>
      <c r="DM162" s="3" t="s">
        <v>127</v>
      </c>
      <c r="DN162" s="3" t="s">
        <v>127</v>
      </c>
      <c r="DO162" s="3" t="s">
        <v>127</v>
      </c>
      <c r="DP162" s="3" t="s">
        <v>127</v>
      </c>
      <c r="DQ162" s="3" t="s">
        <v>127</v>
      </c>
      <c r="DR162" s="3" t="s">
        <v>127</v>
      </c>
      <c r="DS162" s="3" t="s">
        <v>127</v>
      </c>
      <c r="DT162" s="3" t="s">
        <v>127</v>
      </c>
      <c r="DU162" s="3" t="s">
        <v>127</v>
      </c>
      <c r="DV162" s="3" t="s">
        <v>127</v>
      </c>
      <c r="DW162" s="3" t="s">
        <v>127</v>
      </c>
      <c r="DX162" s="3" t="s">
        <v>127</v>
      </c>
      <c r="DY162" s="3" t="s">
        <v>127</v>
      </c>
      <c r="DZ162" s="3" t="s">
        <v>127</v>
      </c>
      <c r="EA162" s="3" t="s">
        <v>127</v>
      </c>
      <c r="EB162" s="3" t="s">
        <v>127</v>
      </c>
      <c r="EC162" s="3" t="s">
        <v>127</v>
      </c>
      <c r="ED162" s="3" t="s">
        <v>127</v>
      </c>
      <c r="EE162" s="3" t="s">
        <v>127</v>
      </c>
    </row>
    <row r="163" spans="1:135" s="90" customFormat="1" x14ac:dyDescent="0.2">
      <c r="A163" s="3">
        <v>45</v>
      </c>
      <c r="B163" s="19">
        <v>43205</v>
      </c>
      <c r="C163" s="3">
        <v>17213602</v>
      </c>
      <c r="D163" s="17" t="s">
        <v>229</v>
      </c>
      <c r="E163" s="3">
        <v>41</v>
      </c>
      <c r="F163" s="3" t="s">
        <v>127</v>
      </c>
      <c r="G163" s="3" t="s">
        <v>127</v>
      </c>
      <c r="H163" s="2">
        <v>29.3201</v>
      </c>
      <c r="I163" s="3">
        <v>27.3856</v>
      </c>
      <c r="J163" s="3" t="s">
        <v>127</v>
      </c>
      <c r="K163" s="3" t="s">
        <v>127</v>
      </c>
      <c r="L163" s="3" t="s">
        <v>127</v>
      </c>
      <c r="M163" s="3" t="s">
        <v>140</v>
      </c>
      <c r="N163" s="3" t="s">
        <v>127</v>
      </c>
      <c r="O163" s="3" t="s">
        <v>127</v>
      </c>
      <c r="P163" s="3" t="s">
        <v>136</v>
      </c>
      <c r="Q163" s="2" t="s">
        <v>127</v>
      </c>
      <c r="R163" s="3" t="s">
        <v>127</v>
      </c>
      <c r="S163" s="3" t="s">
        <v>127</v>
      </c>
      <c r="T163" s="2">
        <v>7.7067800000000002</v>
      </c>
      <c r="U163" s="2">
        <v>246.83</v>
      </c>
      <c r="V163" s="2" t="s">
        <v>150</v>
      </c>
      <c r="W163" s="2">
        <v>22.119299999999999</v>
      </c>
      <c r="X163" s="2">
        <v>1.1537999999999999</v>
      </c>
      <c r="Y163" s="2">
        <v>6.9911199999999996</v>
      </c>
      <c r="Z163" s="2">
        <v>66.629400000000004</v>
      </c>
      <c r="AA163" s="2">
        <v>30.4</v>
      </c>
      <c r="AB163" s="85">
        <v>0.3029</v>
      </c>
      <c r="AC163" s="2">
        <v>12.5015</v>
      </c>
      <c r="AD163" s="2">
        <v>205</v>
      </c>
      <c r="AE163" s="2">
        <v>19.0929</v>
      </c>
      <c r="AF163" s="3"/>
      <c r="AG163" s="3"/>
      <c r="AH163" s="3"/>
      <c r="AI163" s="4">
        <v>409.7</v>
      </c>
      <c r="AJ163" s="4"/>
      <c r="AK163" s="3" t="s">
        <v>127</v>
      </c>
      <c r="AL163" s="3" t="s">
        <v>127</v>
      </c>
      <c r="AM163" s="3" t="s">
        <v>127</v>
      </c>
      <c r="AN163" s="3" t="s">
        <v>127</v>
      </c>
      <c r="AO163" s="3" t="s">
        <v>127</v>
      </c>
      <c r="AP163" s="3" t="s">
        <v>127</v>
      </c>
      <c r="AQ163" s="2">
        <v>4.1447000000000003</v>
      </c>
      <c r="AR163" s="3" t="s">
        <v>127</v>
      </c>
      <c r="AS163" s="3" t="s">
        <v>128</v>
      </c>
      <c r="AT163" s="3" t="s">
        <v>127</v>
      </c>
      <c r="AU163" s="3" t="s">
        <v>127</v>
      </c>
      <c r="AV163" s="3" t="s">
        <v>127</v>
      </c>
      <c r="AW163" s="3" t="s">
        <v>127</v>
      </c>
      <c r="AX163" s="3" t="s">
        <v>127</v>
      </c>
      <c r="AY163" s="3" t="s">
        <v>127</v>
      </c>
      <c r="AZ163" s="3" t="s">
        <v>127</v>
      </c>
      <c r="BA163" s="3" t="s">
        <v>127</v>
      </c>
      <c r="BB163" s="3" t="s">
        <v>127</v>
      </c>
      <c r="BC163" s="3" t="s">
        <v>127</v>
      </c>
      <c r="BD163" s="3" t="s">
        <v>127</v>
      </c>
      <c r="BE163" s="2">
        <v>2.5701000000000001</v>
      </c>
      <c r="BF163" s="3" t="s">
        <v>127</v>
      </c>
      <c r="BG163" s="3" t="s">
        <v>127</v>
      </c>
      <c r="BH163" s="3" t="s">
        <v>127</v>
      </c>
      <c r="BI163" s="3" t="s">
        <v>127</v>
      </c>
      <c r="BJ163" s="3" t="s">
        <v>127</v>
      </c>
      <c r="BK163" s="3" t="s">
        <v>127</v>
      </c>
      <c r="BL163" s="3" t="s">
        <v>127</v>
      </c>
      <c r="BM163" s="3" t="s">
        <v>127</v>
      </c>
      <c r="BN163" s="3" t="s">
        <v>127</v>
      </c>
      <c r="BO163" s="3" t="s">
        <v>127</v>
      </c>
      <c r="BP163" s="3" t="s">
        <v>127</v>
      </c>
      <c r="BQ163" s="3" t="s">
        <v>127</v>
      </c>
      <c r="BR163" s="3" t="s">
        <v>127</v>
      </c>
      <c r="BS163" s="3" t="s">
        <v>127</v>
      </c>
      <c r="BT163" s="3" t="s">
        <v>127</v>
      </c>
      <c r="BU163" s="3" t="s">
        <v>127</v>
      </c>
      <c r="BV163" s="3" t="s">
        <v>127</v>
      </c>
      <c r="BW163" s="3" t="s">
        <v>127</v>
      </c>
      <c r="BX163" s="3" t="s">
        <v>127</v>
      </c>
      <c r="BY163" s="3" t="s">
        <v>127</v>
      </c>
      <c r="BZ163" s="3" t="s">
        <v>127</v>
      </c>
      <c r="CA163" s="3" t="s">
        <v>127</v>
      </c>
      <c r="CB163" s="3" t="s">
        <v>127</v>
      </c>
      <c r="CC163" s="3" t="s">
        <v>127</v>
      </c>
      <c r="CD163" s="2">
        <f>9.6983*43</f>
        <v>417.02690000000001</v>
      </c>
      <c r="CE163" s="3" t="s">
        <v>127</v>
      </c>
      <c r="CF163" s="3" t="s">
        <v>127</v>
      </c>
      <c r="CG163" s="3" t="s">
        <v>127</v>
      </c>
      <c r="CH163" s="3" t="s">
        <v>127</v>
      </c>
      <c r="CI163" s="2">
        <v>8.4524000000000008</v>
      </c>
      <c r="CJ163" s="3" t="s">
        <v>127</v>
      </c>
      <c r="CK163" s="3" t="s">
        <v>127</v>
      </c>
      <c r="CL163" s="3" t="s">
        <v>127</v>
      </c>
      <c r="CM163" s="3" t="s">
        <v>127</v>
      </c>
      <c r="CN163" s="3" t="s">
        <v>127</v>
      </c>
      <c r="CO163" s="3" t="s">
        <v>127</v>
      </c>
      <c r="CP163" s="3" t="s">
        <v>127</v>
      </c>
      <c r="CQ163" s="3" t="s">
        <v>127</v>
      </c>
      <c r="CR163" s="3" t="s">
        <v>127</v>
      </c>
      <c r="CS163" s="3" t="s">
        <v>127</v>
      </c>
      <c r="CT163" s="3"/>
      <c r="CU163" s="4" t="s">
        <v>133</v>
      </c>
      <c r="CV163" s="4" t="s">
        <v>133</v>
      </c>
      <c r="CW163" s="3" t="s">
        <v>131</v>
      </c>
      <c r="CX163" s="3">
        <v>0.7</v>
      </c>
      <c r="CY163" s="3">
        <v>0.6</v>
      </c>
      <c r="CZ163" s="3" t="s">
        <v>131</v>
      </c>
      <c r="DA163" s="3" t="s">
        <v>131</v>
      </c>
      <c r="DB163" s="3" t="s">
        <v>131</v>
      </c>
      <c r="DC163" s="3" t="s">
        <v>131</v>
      </c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</row>
    <row r="164" spans="1:135" s="90" customFormat="1" ht="16.5" x14ac:dyDescent="0.35">
      <c r="A164" s="3">
        <v>46</v>
      </c>
      <c r="B164" s="19">
        <v>40209</v>
      </c>
      <c r="C164" s="3">
        <v>17213603</v>
      </c>
      <c r="D164" s="17" t="s">
        <v>231</v>
      </c>
      <c r="E164" s="15">
        <v>1100</v>
      </c>
      <c r="F164" s="15"/>
      <c r="G164" s="3" t="s">
        <v>127</v>
      </c>
      <c r="H164" s="86">
        <v>35.371299999999998</v>
      </c>
      <c r="I164" s="15">
        <v>89.855099999999993</v>
      </c>
      <c r="J164" s="15"/>
      <c r="K164" s="15" t="s">
        <v>127</v>
      </c>
      <c r="L164" s="15"/>
      <c r="M164" s="15">
        <v>1.5642</v>
      </c>
      <c r="N164" s="15" t="s">
        <v>128</v>
      </c>
      <c r="O164" s="15"/>
      <c r="P164" s="15">
        <v>778.03030000000001</v>
      </c>
      <c r="Q164" s="15">
        <v>3.5767000000000002</v>
      </c>
      <c r="R164" s="15">
        <v>0.3634</v>
      </c>
      <c r="S164" s="15"/>
      <c r="T164" s="15"/>
      <c r="U164" s="15"/>
      <c r="V164" s="15"/>
      <c r="W164" s="15">
        <v>37.226599999999998</v>
      </c>
      <c r="X164" s="15">
        <v>5.37026</v>
      </c>
      <c r="Y164" s="15">
        <v>17.623899999999999</v>
      </c>
      <c r="Z164" s="15">
        <v>167.059</v>
      </c>
      <c r="AA164" s="15">
        <v>41.786000000000001</v>
      </c>
      <c r="AB164" s="15">
        <v>7.0800000000000002E-2</v>
      </c>
      <c r="AC164" s="15">
        <v>144.7286</v>
      </c>
      <c r="AD164" s="15">
        <v>291.7</v>
      </c>
      <c r="AE164" s="15">
        <v>163.81200000000001</v>
      </c>
      <c r="AF164" s="15"/>
      <c r="AG164" s="15"/>
      <c r="AH164" s="15"/>
      <c r="AI164" s="15"/>
      <c r="AJ164" s="15"/>
      <c r="AK164" s="3">
        <v>1.88</v>
      </c>
      <c r="AL164" s="3" t="s">
        <v>127</v>
      </c>
      <c r="AM164" s="3" t="s">
        <v>127</v>
      </c>
      <c r="AN164" s="3" t="s">
        <v>127</v>
      </c>
      <c r="AO164" s="3" t="s">
        <v>127</v>
      </c>
      <c r="AP164" s="3" t="s">
        <v>127</v>
      </c>
      <c r="AQ164" s="3" t="s">
        <v>127</v>
      </c>
      <c r="AR164" s="3" t="s">
        <v>127</v>
      </c>
      <c r="AS164" s="3" t="s">
        <v>127</v>
      </c>
      <c r="AT164" s="3" t="s">
        <v>127</v>
      </c>
      <c r="AU164" s="3" t="s">
        <v>127</v>
      </c>
      <c r="AV164" s="3" t="s">
        <v>127</v>
      </c>
      <c r="AW164" s="3" t="s">
        <v>127</v>
      </c>
      <c r="AX164" s="3" t="s">
        <v>127</v>
      </c>
      <c r="AY164" s="3" t="s">
        <v>127</v>
      </c>
      <c r="AZ164" s="3" t="s">
        <v>127</v>
      </c>
      <c r="BA164" s="3" t="s">
        <v>127</v>
      </c>
      <c r="BB164" s="3" t="s">
        <v>127</v>
      </c>
      <c r="BC164" s="3" t="s">
        <v>127</v>
      </c>
      <c r="BD164" s="3" t="s">
        <v>127</v>
      </c>
      <c r="BE164" s="3" t="s">
        <v>127</v>
      </c>
      <c r="BF164" s="3" t="s">
        <v>127</v>
      </c>
      <c r="BG164" s="3" t="s">
        <v>127</v>
      </c>
      <c r="BH164" s="3" t="s">
        <v>127</v>
      </c>
      <c r="BI164" s="3" t="s">
        <v>127</v>
      </c>
      <c r="BJ164" s="3" t="s">
        <v>127</v>
      </c>
      <c r="BK164" s="3" t="s">
        <v>127</v>
      </c>
      <c r="BL164" s="3" t="s">
        <v>140</v>
      </c>
      <c r="BM164" s="3" t="s">
        <v>127</v>
      </c>
      <c r="BN164" s="3" t="s">
        <v>127</v>
      </c>
      <c r="BO164" s="3" t="s">
        <v>127</v>
      </c>
      <c r="BP164" s="3" t="s">
        <v>127</v>
      </c>
      <c r="BQ164" s="3" t="s">
        <v>127</v>
      </c>
      <c r="BR164" s="3" t="s">
        <v>127</v>
      </c>
      <c r="BS164" s="3" t="s">
        <v>127</v>
      </c>
      <c r="BT164" s="3" t="s">
        <v>127</v>
      </c>
      <c r="BU164" s="3" t="s">
        <v>127</v>
      </c>
      <c r="BV164" s="3" t="s">
        <v>127</v>
      </c>
      <c r="BW164" s="3" t="s">
        <v>127</v>
      </c>
      <c r="BX164" s="3" t="s">
        <v>127</v>
      </c>
      <c r="BY164" s="3" t="s">
        <v>127</v>
      </c>
      <c r="BZ164" s="3" t="s">
        <v>127</v>
      </c>
      <c r="CA164" s="3" t="s">
        <v>127</v>
      </c>
      <c r="CB164" s="3" t="s">
        <v>127</v>
      </c>
      <c r="CC164" s="3" t="s">
        <v>127</v>
      </c>
      <c r="CD164" s="3">
        <v>3.22</v>
      </c>
      <c r="CE164" s="3" t="s">
        <v>127</v>
      </c>
      <c r="CF164" s="3" t="s">
        <v>127</v>
      </c>
      <c r="CG164" s="3" t="s">
        <v>127</v>
      </c>
      <c r="CH164" s="3" t="s">
        <v>127</v>
      </c>
      <c r="CI164" s="3" t="s">
        <v>154</v>
      </c>
      <c r="CJ164" s="3">
        <v>14.36</v>
      </c>
      <c r="CK164" s="3" t="s">
        <v>127</v>
      </c>
      <c r="CL164" s="3" t="s">
        <v>127</v>
      </c>
      <c r="CM164" s="3">
        <v>4.57</v>
      </c>
      <c r="CN164" s="3" t="s">
        <v>127</v>
      </c>
      <c r="CO164" s="3" t="s">
        <v>127</v>
      </c>
      <c r="CP164" s="3">
        <v>2.7</v>
      </c>
      <c r="CQ164" s="3" t="s">
        <v>127</v>
      </c>
      <c r="CR164" s="3" t="s">
        <v>127</v>
      </c>
      <c r="CS164" s="3">
        <f>4.11+4.11+5.58</f>
        <v>13.8</v>
      </c>
      <c r="CT164" s="3"/>
      <c r="CU164" s="124">
        <v>95</v>
      </c>
      <c r="CV164" s="124">
        <v>849</v>
      </c>
      <c r="CW164" s="124">
        <v>2.8</v>
      </c>
      <c r="CX164" s="124">
        <v>4.5</v>
      </c>
      <c r="CY164" s="124">
        <v>6</v>
      </c>
      <c r="CZ164" s="124" t="s">
        <v>328</v>
      </c>
      <c r="DA164" s="124" t="s">
        <v>328</v>
      </c>
      <c r="DB164" s="126"/>
      <c r="DC164" s="126"/>
      <c r="DD164" s="124">
        <v>18.100000000000001</v>
      </c>
      <c r="DE164" s="126"/>
      <c r="DF164" s="126"/>
      <c r="DG164" s="126"/>
      <c r="DH164" s="126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</row>
    <row r="165" spans="1:135" s="90" customFormat="1" ht="16.5" x14ac:dyDescent="0.35">
      <c r="A165" s="3">
        <v>46</v>
      </c>
      <c r="B165" s="19">
        <v>40629</v>
      </c>
      <c r="C165" s="3">
        <v>17213603</v>
      </c>
      <c r="D165" s="17" t="s">
        <v>231</v>
      </c>
      <c r="E165" s="15">
        <v>696.05070000000001</v>
      </c>
      <c r="F165" s="15"/>
      <c r="G165" s="3" t="s">
        <v>127</v>
      </c>
      <c r="H165" s="86">
        <v>28.003299999999999</v>
      </c>
      <c r="I165" s="15">
        <v>77.325699999999998</v>
      </c>
      <c r="J165" s="15" t="s">
        <v>127</v>
      </c>
      <c r="K165" s="15" t="s">
        <v>127</v>
      </c>
      <c r="L165" s="15"/>
      <c r="M165" s="15">
        <v>1.9793000000000001</v>
      </c>
      <c r="N165" s="15">
        <v>14.676</v>
      </c>
      <c r="O165" s="15" t="s">
        <v>127</v>
      </c>
      <c r="P165" s="15">
        <v>743.41629999999998</v>
      </c>
      <c r="Q165" s="15">
        <v>14.213699999999999</v>
      </c>
      <c r="R165" s="15">
        <v>0.35160000000000002</v>
      </c>
      <c r="S165" s="15"/>
      <c r="T165" s="15"/>
      <c r="U165" s="15">
        <v>476.14830000000001</v>
      </c>
      <c r="V165" s="15"/>
      <c r="W165" s="15"/>
      <c r="X165" s="15"/>
      <c r="Y165" s="15"/>
      <c r="Z165" s="15"/>
      <c r="AA165" s="15">
        <v>44</v>
      </c>
      <c r="AB165" s="15"/>
      <c r="AC165" s="15"/>
      <c r="AD165" s="15"/>
      <c r="AE165" s="15">
        <v>155</v>
      </c>
      <c r="AF165" s="15"/>
      <c r="AG165" s="15"/>
      <c r="AH165" s="15"/>
      <c r="AI165" s="15"/>
      <c r="AJ165" s="15"/>
      <c r="AK165" s="3" t="s">
        <v>127</v>
      </c>
      <c r="AL165" s="3" t="s">
        <v>127</v>
      </c>
      <c r="AM165" s="3" t="s">
        <v>127</v>
      </c>
      <c r="AN165" s="3" t="s">
        <v>127</v>
      </c>
      <c r="AO165" s="3" t="s">
        <v>127</v>
      </c>
      <c r="AP165" s="3" t="s">
        <v>127</v>
      </c>
      <c r="AQ165" s="3" t="s">
        <v>127</v>
      </c>
      <c r="AR165" s="3" t="s">
        <v>127</v>
      </c>
      <c r="AS165" s="3" t="s">
        <v>127</v>
      </c>
      <c r="AT165" s="3" t="s">
        <v>127</v>
      </c>
      <c r="AU165" s="3" t="s">
        <v>127</v>
      </c>
      <c r="AV165" s="3" t="s">
        <v>127</v>
      </c>
      <c r="AW165" s="3" t="s">
        <v>127</v>
      </c>
      <c r="AX165" s="3" t="s">
        <v>127</v>
      </c>
      <c r="AY165" s="3" t="s">
        <v>127</v>
      </c>
      <c r="AZ165" s="3" t="s">
        <v>127</v>
      </c>
      <c r="BA165" s="3" t="s">
        <v>127</v>
      </c>
      <c r="BB165" s="3" t="s">
        <v>127</v>
      </c>
      <c r="BC165" s="3" t="s">
        <v>127</v>
      </c>
      <c r="BD165" s="3" t="s">
        <v>127</v>
      </c>
      <c r="BE165" s="3" t="s">
        <v>127</v>
      </c>
      <c r="BF165" s="3" t="s">
        <v>127</v>
      </c>
      <c r="BG165" s="3" t="s">
        <v>127</v>
      </c>
      <c r="BH165" s="3" t="s">
        <v>127</v>
      </c>
      <c r="BI165" s="3" t="s">
        <v>127</v>
      </c>
      <c r="BJ165" s="3" t="s">
        <v>127</v>
      </c>
      <c r="BK165" s="3" t="s">
        <v>127</v>
      </c>
      <c r="BL165" s="3" t="s">
        <v>127</v>
      </c>
      <c r="BM165" s="3" t="s">
        <v>127</v>
      </c>
      <c r="BN165" s="3" t="s">
        <v>127</v>
      </c>
      <c r="BO165" s="3" t="s">
        <v>127</v>
      </c>
      <c r="BP165" s="3" t="s">
        <v>127</v>
      </c>
      <c r="BQ165" s="3" t="s">
        <v>127</v>
      </c>
      <c r="BR165" s="3" t="s">
        <v>127</v>
      </c>
      <c r="BS165" s="3" t="s">
        <v>127</v>
      </c>
      <c r="BT165" s="3" t="s">
        <v>127</v>
      </c>
      <c r="BU165" s="3" t="s">
        <v>127</v>
      </c>
      <c r="BV165" s="3" t="s">
        <v>127</v>
      </c>
      <c r="BW165" s="3" t="s">
        <v>127</v>
      </c>
      <c r="BX165" s="3" t="s">
        <v>127</v>
      </c>
      <c r="BY165" s="3" t="s">
        <v>127</v>
      </c>
      <c r="BZ165" s="3" t="s">
        <v>127</v>
      </c>
      <c r="CA165" s="3" t="s">
        <v>127</v>
      </c>
      <c r="CB165" s="3" t="s">
        <v>127</v>
      </c>
      <c r="CC165" s="3" t="s">
        <v>127</v>
      </c>
      <c r="CD165" s="3">
        <v>10.93</v>
      </c>
      <c r="CE165" s="3" t="s">
        <v>127</v>
      </c>
      <c r="CF165" s="3" t="s">
        <v>127</v>
      </c>
      <c r="CG165" s="3" t="s">
        <v>127</v>
      </c>
      <c r="CH165" s="3" t="s">
        <v>127</v>
      </c>
      <c r="CI165" s="3">
        <v>2.38</v>
      </c>
      <c r="CJ165" s="3" t="s">
        <v>127</v>
      </c>
      <c r="CK165" s="3" t="s">
        <v>127</v>
      </c>
      <c r="CL165" s="3" t="s">
        <v>127</v>
      </c>
      <c r="CM165" s="3" t="s">
        <v>127</v>
      </c>
      <c r="CN165" s="3" t="s">
        <v>127</v>
      </c>
      <c r="CO165" s="3" t="s">
        <v>127</v>
      </c>
      <c r="CP165" s="3" t="s">
        <v>127</v>
      </c>
      <c r="CQ165" s="3" t="s">
        <v>127</v>
      </c>
      <c r="CR165" s="3" t="s">
        <v>127</v>
      </c>
      <c r="CS165" s="3" t="s">
        <v>127</v>
      </c>
      <c r="CT165" s="3"/>
      <c r="CU165" s="124">
        <v>59</v>
      </c>
      <c r="CV165" s="124">
        <v>676</v>
      </c>
      <c r="CW165" s="124" t="s">
        <v>328</v>
      </c>
      <c r="CX165" s="124" t="s">
        <v>328</v>
      </c>
      <c r="CY165" s="124" t="s">
        <v>328</v>
      </c>
      <c r="CZ165" s="124">
        <v>5.4</v>
      </c>
      <c r="DA165" s="124" t="s">
        <v>328</v>
      </c>
      <c r="DB165" s="126"/>
      <c r="DC165" s="126"/>
      <c r="DD165" s="124">
        <v>12</v>
      </c>
      <c r="DE165" s="126"/>
      <c r="DF165" s="126"/>
      <c r="DG165" s="126"/>
      <c r="DH165" s="126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</row>
    <row r="166" spans="1:135" s="90" customFormat="1" x14ac:dyDescent="0.2">
      <c r="A166" s="3">
        <v>46</v>
      </c>
      <c r="B166" s="19">
        <v>42115</v>
      </c>
      <c r="C166" s="3">
        <v>17213603</v>
      </c>
      <c r="D166" s="17" t="s">
        <v>231</v>
      </c>
      <c r="E166" s="15">
        <v>1434</v>
      </c>
      <c r="F166" s="15">
        <v>379</v>
      </c>
      <c r="G166" s="3" t="s">
        <v>127</v>
      </c>
      <c r="H166" s="86">
        <v>43.115900000000003</v>
      </c>
      <c r="I166" s="15">
        <v>66.847200000000001</v>
      </c>
      <c r="J166" s="15" t="s">
        <v>127</v>
      </c>
      <c r="K166" s="15" t="s">
        <v>127</v>
      </c>
      <c r="L166" s="15" t="s">
        <v>127</v>
      </c>
      <c r="M166" s="15" t="s">
        <v>127</v>
      </c>
      <c r="N166" s="15" t="s">
        <v>127</v>
      </c>
      <c r="O166" s="15" t="s">
        <v>127</v>
      </c>
      <c r="P166" s="15">
        <v>660.02099999999996</v>
      </c>
      <c r="Q166" s="15" t="s">
        <v>127</v>
      </c>
      <c r="R166" s="15" t="s">
        <v>127</v>
      </c>
      <c r="S166" s="15">
        <v>371.92</v>
      </c>
      <c r="T166" s="15">
        <v>17.382200000000001</v>
      </c>
      <c r="U166" s="15"/>
      <c r="V166" s="15"/>
      <c r="W166" s="15">
        <v>42.056899999999999</v>
      </c>
      <c r="X166" s="15">
        <v>4.1893799999999999</v>
      </c>
      <c r="Y166" s="15">
        <v>13.5197</v>
      </c>
      <c r="Z166" s="15">
        <v>115.041</v>
      </c>
      <c r="AA166" s="15">
        <v>39.4756</v>
      </c>
      <c r="AB166" s="15" t="s">
        <v>127</v>
      </c>
      <c r="AC166" s="15">
        <v>89.041799999999995</v>
      </c>
      <c r="AD166" s="15">
        <v>149</v>
      </c>
      <c r="AE166" s="15">
        <v>85.5655</v>
      </c>
      <c r="AF166" s="15"/>
      <c r="AG166" s="15"/>
      <c r="AH166" s="15"/>
      <c r="AI166" s="15"/>
      <c r="AJ166" s="15"/>
      <c r="AK166" s="3" t="s">
        <v>127</v>
      </c>
      <c r="AL166" s="3" t="s">
        <v>127</v>
      </c>
      <c r="AM166" s="3" t="s">
        <v>127</v>
      </c>
      <c r="AN166" s="3" t="s">
        <v>127</v>
      </c>
      <c r="AO166" s="3" t="s">
        <v>127</v>
      </c>
      <c r="AP166" s="3" t="s">
        <v>127</v>
      </c>
      <c r="AQ166" s="3" t="s">
        <v>127</v>
      </c>
      <c r="AR166" s="3" t="s">
        <v>127</v>
      </c>
      <c r="AS166" s="3" t="s">
        <v>127</v>
      </c>
      <c r="AT166" s="3" t="s">
        <v>127</v>
      </c>
      <c r="AU166" s="3" t="s">
        <v>127</v>
      </c>
      <c r="AV166" s="3" t="s">
        <v>127</v>
      </c>
      <c r="AW166" s="3" t="s">
        <v>127</v>
      </c>
      <c r="AX166" s="3" t="s">
        <v>127</v>
      </c>
      <c r="AY166" s="3" t="s">
        <v>127</v>
      </c>
      <c r="AZ166" s="3" t="s">
        <v>127</v>
      </c>
      <c r="BA166" s="3" t="s">
        <v>127</v>
      </c>
      <c r="BB166" s="3" t="s">
        <v>127</v>
      </c>
      <c r="BC166" s="3" t="s">
        <v>127</v>
      </c>
      <c r="BD166" s="3" t="s">
        <v>127</v>
      </c>
      <c r="BE166" s="3" t="s">
        <v>127</v>
      </c>
      <c r="BF166" s="3" t="s">
        <v>127</v>
      </c>
      <c r="BG166" s="3" t="s">
        <v>127</v>
      </c>
      <c r="BH166" s="3" t="s">
        <v>127</v>
      </c>
      <c r="BI166" s="3" t="s">
        <v>127</v>
      </c>
      <c r="BJ166" s="3" t="s">
        <v>127</v>
      </c>
      <c r="BK166" s="3" t="s">
        <v>127</v>
      </c>
      <c r="BL166" s="3" t="s">
        <v>127</v>
      </c>
      <c r="BM166" s="3" t="s">
        <v>127</v>
      </c>
      <c r="BN166" s="3" t="s">
        <v>127</v>
      </c>
      <c r="BO166" s="3" t="s">
        <v>127</v>
      </c>
      <c r="BP166" s="3" t="s">
        <v>127</v>
      </c>
      <c r="BQ166" s="3" t="s">
        <v>127</v>
      </c>
      <c r="BR166" s="3" t="s">
        <v>127</v>
      </c>
      <c r="BS166" s="3" t="s">
        <v>127</v>
      </c>
      <c r="BT166" s="3" t="s">
        <v>127</v>
      </c>
      <c r="BU166" s="3" t="s">
        <v>127</v>
      </c>
      <c r="BV166" s="3" t="s">
        <v>127</v>
      </c>
      <c r="BW166" s="3" t="s">
        <v>127</v>
      </c>
      <c r="BX166" s="3" t="s">
        <v>127</v>
      </c>
      <c r="BY166" s="3" t="s">
        <v>127</v>
      </c>
      <c r="BZ166" s="3" t="s">
        <v>127</v>
      </c>
      <c r="CA166" s="3" t="s">
        <v>127</v>
      </c>
      <c r="CB166" s="3" t="s">
        <v>127</v>
      </c>
      <c r="CC166" s="3" t="s">
        <v>127</v>
      </c>
      <c r="CD166" s="3">
        <v>3.19</v>
      </c>
      <c r="CE166" s="3" t="s">
        <v>127</v>
      </c>
      <c r="CF166" s="3" t="s">
        <v>127</v>
      </c>
      <c r="CG166" s="3" t="s">
        <v>127</v>
      </c>
      <c r="CH166" s="3" t="s">
        <v>127</v>
      </c>
      <c r="CI166" s="3" t="s">
        <v>154</v>
      </c>
      <c r="CJ166" s="3" t="s">
        <v>154</v>
      </c>
      <c r="CK166" s="3" t="s">
        <v>127</v>
      </c>
      <c r="CL166" s="3" t="s">
        <v>127</v>
      </c>
      <c r="CM166" s="3" t="s">
        <v>127</v>
      </c>
      <c r="CN166" s="3" t="s">
        <v>127</v>
      </c>
      <c r="CO166" s="3" t="s">
        <v>127</v>
      </c>
      <c r="CP166" s="3" t="s">
        <v>127</v>
      </c>
      <c r="CQ166" s="3" t="s">
        <v>127</v>
      </c>
      <c r="CR166" s="3" t="s">
        <v>127</v>
      </c>
      <c r="CS166" s="3" t="s">
        <v>127</v>
      </c>
      <c r="CT166" s="3"/>
      <c r="CU166" s="129">
        <v>83.162000000000006</v>
      </c>
      <c r="CV166" s="128">
        <v>256.72300000000001</v>
      </c>
      <c r="CW166" s="129">
        <v>4.8520000000000003</v>
      </c>
      <c r="CX166" s="126">
        <v>15.582000000000001</v>
      </c>
      <c r="CY166" s="126" t="s">
        <v>153</v>
      </c>
      <c r="CZ166" s="126" t="s">
        <v>153</v>
      </c>
      <c r="DA166" s="126" t="s">
        <v>153</v>
      </c>
      <c r="DB166" s="126" t="s">
        <v>127</v>
      </c>
      <c r="DC166" s="126" t="s">
        <v>127</v>
      </c>
      <c r="DD166" s="126"/>
      <c r="DE166" s="126">
        <v>1.2569999999999999</v>
      </c>
      <c r="DF166" s="126" t="s">
        <v>153</v>
      </c>
      <c r="DG166" s="126" t="s">
        <v>127</v>
      </c>
      <c r="DH166" s="126">
        <v>1.2250000000000001</v>
      </c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</row>
    <row r="167" spans="1:135" s="90" customFormat="1" x14ac:dyDescent="0.2">
      <c r="A167" s="3">
        <v>46</v>
      </c>
      <c r="B167" s="19">
        <v>42891</v>
      </c>
      <c r="C167" s="3">
        <v>17213603</v>
      </c>
      <c r="D167" s="17" t="s">
        <v>231</v>
      </c>
      <c r="E167" s="15">
        <v>1420</v>
      </c>
      <c r="F167" s="15">
        <v>238</v>
      </c>
      <c r="G167" s="3" t="s">
        <v>127</v>
      </c>
      <c r="H167" s="86">
        <v>44.7819</v>
      </c>
      <c r="I167" s="15">
        <v>85.859200000000001</v>
      </c>
      <c r="J167" s="15" t="s">
        <v>127</v>
      </c>
      <c r="K167" s="15" t="s">
        <v>127</v>
      </c>
      <c r="L167" s="15" t="s">
        <v>127</v>
      </c>
      <c r="M167" s="15">
        <v>2.3810199999999999</v>
      </c>
      <c r="N167" s="15" t="s">
        <v>127</v>
      </c>
      <c r="O167" s="15" t="s">
        <v>136</v>
      </c>
      <c r="P167" s="15">
        <v>540.33900000000006</v>
      </c>
      <c r="Q167" s="15" t="s">
        <v>127</v>
      </c>
      <c r="R167" s="15">
        <v>398.90699999999998</v>
      </c>
      <c r="S167" s="15"/>
      <c r="T167" s="15" t="s">
        <v>161</v>
      </c>
      <c r="U167" s="15">
        <v>487.77699999999999</v>
      </c>
      <c r="V167" s="15"/>
      <c r="W167" s="15">
        <v>44.559899999999999</v>
      </c>
      <c r="X167" s="15">
        <v>4.5958300000000003</v>
      </c>
      <c r="Y167" s="15">
        <v>14.6313</v>
      </c>
      <c r="Z167" s="15">
        <v>149.453</v>
      </c>
      <c r="AA167" s="15">
        <v>42.171399999999998</v>
      </c>
      <c r="AB167" s="15" t="s">
        <v>148</v>
      </c>
      <c r="AC167" s="15">
        <v>114.16160000000001</v>
      </c>
      <c r="AD167" s="15">
        <v>339</v>
      </c>
      <c r="AE167" s="15">
        <v>97.996899999999997</v>
      </c>
      <c r="AF167" s="15"/>
      <c r="AG167" s="15"/>
      <c r="AH167" s="15"/>
      <c r="AI167" s="15"/>
      <c r="AJ167" s="15"/>
      <c r="AK167" s="3" t="s">
        <v>127</v>
      </c>
      <c r="AL167" s="3" t="s">
        <v>127</v>
      </c>
      <c r="AM167" s="3" t="s">
        <v>127</v>
      </c>
      <c r="AN167" s="3" t="s">
        <v>127</v>
      </c>
      <c r="AO167" s="3" t="s">
        <v>127</v>
      </c>
      <c r="AP167" s="3" t="s">
        <v>127</v>
      </c>
      <c r="AQ167" s="3" t="s">
        <v>127</v>
      </c>
      <c r="AR167" s="3" t="s">
        <v>127</v>
      </c>
      <c r="AS167" s="3" t="s">
        <v>127</v>
      </c>
      <c r="AT167" s="3" t="s">
        <v>127</v>
      </c>
      <c r="AU167" s="3" t="s">
        <v>127</v>
      </c>
      <c r="AV167" s="3" t="s">
        <v>127</v>
      </c>
      <c r="AW167" s="3" t="s">
        <v>127</v>
      </c>
      <c r="AX167" s="3" t="s">
        <v>127</v>
      </c>
      <c r="AY167" s="3" t="s">
        <v>127</v>
      </c>
      <c r="AZ167" s="3" t="s">
        <v>127</v>
      </c>
      <c r="BA167" s="3" t="s">
        <v>127</v>
      </c>
      <c r="BB167" s="3" t="s">
        <v>127</v>
      </c>
      <c r="BC167" s="3" t="s">
        <v>127</v>
      </c>
      <c r="BD167" s="3" t="s">
        <v>127</v>
      </c>
      <c r="BE167" s="3" t="s">
        <v>127</v>
      </c>
      <c r="BF167" s="3" t="s">
        <v>127</v>
      </c>
      <c r="BG167" s="3" t="s">
        <v>127</v>
      </c>
      <c r="BH167" s="3" t="s">
        <v>127</v>
      </c>
      <c r="BI167" s="3" t="s">
        <v>127</v>
      </c>
      <c r="BJ167" s="3" t="s">
        <v>127</v>
      </c>
      <c r="BK167" s="3" t="s">
        <v>127</v>
      </c>
      <c r="BL167" s="3" t="s">
        <v>127</v>
      </c>
      <c r="BM167" s="3" t="s">
        <v>127</v>
      </c>
      <c r="BN167" s="3" t="s">
        <v>127</v>
      </c>
      <c r="BO167" s="3" t="s">
        <v>127</v>
      </c>
      <c r="BP167" s="3" t="s">
        <v>127</v>
      </c>
      <c r="BQ167" s="3" t="s">
        <v>127</v>
      </c>
      <c r="BR167" s="3" t="s">
        <v>127</v>
      </c>
      <c r="BS167" s="3" t="s">
        <v>127</v>
      </c>
      <c r="BT167" s="3" t="s">
        <v>127</v>
      </c>
      <c r="BU167" s="3" t="s">
        <v>127</v>
      </c>
      <c r="BV167" s="3" t="s">
        <v>127</v>
      </c>
      <c r="BW167" s="3" t="s">
        <v>127</v>
      </c>
      <c r="BX167" s="3" t="s">
        <v>127</v>
      </c>
      <c r="BY167" s="3" t="s">
        <v>127</v>
      </c>
      <c r="BZ167" s="3" t="s">
        <v>127</v>
      </c>
      <c r="CA167" s="3" t="s">
        <v>127</v>
      </c>
      <c r="CB167" s="3" t="s">
        <v>127</v>
      </c>
      <c r="CC167" s="3" t="s">
        <v>127</v>
      </c>
      <c r="CD167" s="3" t="s">
        <v>127</v>
      </c>
      <c r="CE167" s="3" t="s">
        <v>127</v>
      </c>
      <c r="CF167" s="3" t="s">
        <v>127</v>
      </c>
      <c r="CG167" s="3" t="s">
        <v>127</v>
      </c>
      <c r="CH167" s="3" t="s">
        <v>127</v>
      </c>
      <c r="CI167" s="3" t="s">
        <v>127</v>
      </c>
      <c r="CJ167" s="3" t="s">
        <v>127</v>
      </c>
      <c r="CK167" s="3" t="s">
        <v>127</v>
      </c>
      <c r="CL167" s="3" t="s">
        <v>127</v>
      </c>
      <c r="CM167" s="3" t="s">
        <v>127</v>
      </c>
      <c r="CN167" s="3" t="s">
        <v>127</v>
      </c>
      <c r="CO167" s="3" t="s">
        <v>127</v>
      </c>
      <c r="CP167" s="3" t="s">
        <v>127</v>
      </c>
      <c r="CQ167" s="3" t="s">
        <v>127</v>
      </c>
      <c r="CR167" s="3" t="s">
        <v>127</v>
      </c>
      <c r="CS167" s="3" t="s">
        <v>127</v>
      </c>
      <c r="CT167" s="3"/>
      <c r="CU167" s="129">
        <v>690</v>
      </c>
      <c r="CV167" s="129">
        <v>1972</v>
      </c>
      <c r="CW167" s="126">
        <v>1.47</v>
      </c>
      <c r="CX167" s="126">
        <v>1.78</v>
      </c>
      <c r="CY167" s="126">
        <v>3.71</v>
      </c>
      <c r="CZ167" s="126" t="s">
        <v>133</v>
      </c>
      <c r="DA167" s="126" t="s">
        <v>133</v>
      </c>
      <c r="DB167" s="126" t="s">
        <v>127</v>
      </c>
      <c r="DC167" s="126" t="s">
        <v>127</v>
      </c>
      <c r="DD167" s="126">
        <v>294.5</v>
      </c>
      <c r="DE167" s="126"/>
      <c r="DF167" s="126"/>
      <c r="DG167" s="126"/>
      <c r="DH167" s="126"/>
      <c r="DI167" s="3" t="s">
        <v>232</v>
      </c>
      <c r="DJ167" s="3" t="s">
        <v>127</v>
      </c>
      <c r="DK167" s="3" t="s">
        <v>127</v>
      </c>
      <c r="DL167" s="3">
        <v>469.3</v>
      </c>
      <c r="DM167" s="3" t="s">
        <v>127</v>
      </c>
      <c r="DN167" s="3" t="s">
        <v>127</v>
      </c>
      <c r="DO167" s="3" t="s">
        <v>127</v>
      </c>
      <c r="DP167" s="3" t="s">
        <v>127</v>
      </c>
      <c r="DQ167" s="3" t="s">
        <v>127</v>
      </c>
      <c r="DR167" s="3" t="s">
        <v>127</v>
      </c>
      <c r="DS167" s="3" t="s">
        <v>127</v>
      </c>
      <c r="DT167" s="3" t="s">
        <v>127</v>
      </c>
      <c r="DU167" s="3" t="s">
        <v>127</v>
      </c>
      <c r="DV167" s="3" t="s">
        <v>127</v>
      </c>
      <c r="DW167" s="3" t="s">
        <v>127</v>
      </c>
      <c r="DX167" s="3" t="s">
        <v>127</v>
      </c>
      <c r="DY167" s="3" t="s">
        <v>127</v>
      </c>
      <c r="DZ167" s="3" t="s">
        <v>127</v>
      </c>
      <c r="EA167" s="3" t="s">
        <v>127</v>
      </c>
      <c r="EB167" s="3" t="s">
        <v>127</v>
      </c>
      <c r="EC167" s="3" t="s">
        <v>127</v>
      </c>
      <c r="ED167" s="3" t="s">
        <v>127</v>
      </c>
      <c r="EE167" s="3" t="s">
        <v>127</v>
      </c>
    </row>
    <row r="168" spans="1:135" s="90" customFormat="1" x14ac:dyDescent="0.2">
      <c r="A168" s="3">
        <v>46</v>
      </c>
      <c r="B168" s="19">
        <v>43514</v>
      </c>
      <c r="C168" s="3">
        <v>17213603</v>
      </c>
      <c r="D168" s="17" t="s">
        <v>231</v>
      </c>
      <c r="E168" s="3">
        <v>905</v>
      </c>
      <c r="F168" s="3">
        <v>430</v>
      </c>
      <c r="G168" s="3" t="s">
        <v>127</v>
      </c>
      <c r="H168" s="2">
        <v>47.324199999999998</v>
      </c>
      <c r="I168" s="2">
        <v>77.535399999999996</v>
      </c>
      <c r="J168" s="3" t="s">
        <v>127</v>
      </c>
      <c r="K168" s="3" t="s">
        <v>127</v>
      </c>
      <c r="L168" s="3" t="s">
        <v>127</v>
      </c>
      <c r="M168" s="3" t="s">
        <v>127</v>
      </c>
      <c r="N168" s="3" t="s">
        <v>127</v>
      </c>
      <c r="O168" s="3" t="s">
        <v>127</v>
      </c>
      <c r="P168" s="2">
        <v>862.67399999999998</v>
      </c>
      <c r="Q168" s="3" t="s">
        <v>127</v>
      </c>
      <c r="R168" s="3" t="s">
        <v>127</v>
      </c>
      <c r="S168" s="3" t="s">
        <v>127</v>
      </c>
      <c r="T168" s="2">
        <v>10.3414</v>
      </c>
      <c r="U168" s="3"/>
      <c r="V168" s="3"/>
      <c r="W168" s="2">
        <v>47.087499999999999</v>
      </c>
      <c r="X168" s="2">
        <v>3.8384800000000001</v>
      </c>
      <c r="Y168" s="2">
        <v>10.064500000000001</v>
      </c>
      <c r="Z168" s="2">
        <v>128.745</v>
      </c>
      <c r="AA168" s="2">
        <v>49.564900000000002</v>
      </c>
      <c r="AB168" s="2" t="s">
        <v>127</v>
      </c>
      <c r="AC168" s="2">
        <v>77.615700000000004</v>
      </c>
      <c r="AD168" s="2">
        <v>320</v>
      </c>
      <c r="AE168" s="2">
        <v>85.890100000000004</v>
      </c>
      <c r="AF168" s="2"/>
      <c r="AG168" s="2"/>
      <c r="AH168" s="2"/>
      <c r="AI168" s="88">
        <v>0.98250000000000004</v>
      </c>
      <c r="AJ168" s="88">
        <v>18.05</v>
      </c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3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120">
        <v>178.6</v>
      </c>
      <c r="CV168" s="120">
        <v>1634.1</v>
      </c>
      <c r="CW168" s="120">
        <v>0.7</v>
      </c>
      <c r="CX168" s="120">
        <v>2.25</v>
      </c>
      <c r="CY168" s="120">
        <v>5.8</v>
      </c>
      <c r="CZ168" s="120">
        <v>11.5</v>
      </c>
      <c r="DA168" s="120">
        <v>11.8</v>
      </c>
      <c r="DB168" s="126" t="s">
        <v>127</v>
      </c>
      <c r="DC168" s="126" t="s">
        <v>127</v>
      </c>
      <c r="DD168" s="112">
        <v>47.3</v>
      </c>
      <c r="DE168" s="126"/>
      <c r="DF168" s="126"/>
      <c r="DG168" s="126"/>
      <c r="DH168" s="126"/>
      <c r="DI168" s="3"/>
      <c r="DJ168" s="3" t="s">
        <v>131</v>
      </c>
      <c r="DK168" s="3" t="s">
        <v>131</v>
      </c>
      <c r="DL168" s="3" t="s">
        <v>131</v>
      </c>
      <c r="DM168" s="3" t="s">
        <v>131</v>
      </c>
      <c r="DN168" s="3" t="s">
        <v>131</v>
      </c>
      <c r="DO168" s="3" t="s">
        <v>131</v>
      </c>
      <c r="DP168" s="3" t="s">
        <v>131</v>
      </c>
      <c r="DQ168" s="3" t="s">
        <v>131</v>
      </c>
      <c r="DR168" s="3" t="s">
        <v>131</v>
      </c>
      <c r="DS168" s="3" t="s">
        <v>131</v>
      </c>
      <c r="DT168" s="3" t="s">
        <v>131</v>
      </c>
      <c r="DU168" s="3" t="s">
        <v>131</v>
      </c>
      <c r="DV168" s="3" t="s">
        <v>131</v>
      </c>
      <c r="DW168" s="3" t="s">
        <v>131</v>
      </c>
      <c r="DX168" s="3" t="s">
        <v>131</v>
      </c>
      <c r="DY168" s="3" t="s">
        <v>131</v>
      </c>
      <c r="DZ168" s="3" t="s">
        <v>131</v>
      </c>
      <c r="EA168" s="3" t="s">
        <v>131</v>
      </c>
      <c r="EB168" s="3" t="s">
        <v>131</v>
      </c>
      <c r="EC168" s="3" t="s">
        <v>131</v>
      </c>
      <c r="ED168" s="3" t="s">
        <v>131</v>
      </c>
      <c r="EE168" s="3" t="s">
        <v>131</v>
      </c>
    </row>
    <row r="169" spans="1:135" s="90" customFormat="1" x14ac:dyDescent="0.2">
      <c r="A169" s="3">
        <v>47</v>
      </c>
      <c r="B169" s="19">
        <v>41737</v>
      </c>
      <c r="C169" s="3">
        <v>17213604</v>
      </c>
      <c r="D169" s="17" t="s">
        <v>233</v>
      </c>
      <c r="E169" s="15">
        <v>249.26009999999999</v>
      </c>
      <c r="F169" s="15">
        <v>194.30330000000001</v>
      </c>
      <c r="G169" s="3"/>
      <c r="H169" s="86"/>
      <c r="I169" s="15"/>
      <c r="J169" s="15"/>
      <c r="K169" s="15"/>
      <c r="L169" s="15"/>
      <c r="M169" s="82">
        <v>52</v>
      </c>
      <c r="N169" s="15"/>
      <c r="O169" s="15"/>
      <c r="P169" s="15"/>
      <c r="Q169" s="15"/>
      <c r="R169" s="15"/>
      <c r="S169" s="15"/>
      <c r="T169" s="15"/>
      <c r="U169" s="15"/>
      <c r="V169" s="15"/>
      <c r="W169" s="15">
        <v>57.737299999999998</v>
      </c>
      <c r="X169" s="15">
        <v>2.9355099999999998</v>
      </c>
      <c r="Y169" s="15">
        <v>11.3058</v>
      </c>
      <c r="Z169" s="15">
        <v>112.43600000000001</v>
      </c>
      <c r="AA169" s="15">
        <v>63.575800000000001</v>
      </c>
      <c r="AB169" s="15">
        <v>0.371</v>
      </c>
      <c r="AC169" s="15">
        <v>31.207599999999999</v>
      </c>
      <c r="AD169" s="15">
        <v>339</v>
      </c>
      <c r="AE169" s="15">
        <v>67.642200000000003</v>
      </c>
      <c r="AF169" s="15"/>
      <c r="AG169" s="15"/>
      <c r="AH169" s="15"/>
      <c r="AI169" s="15"/>
      <c r="AJ169" s="15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129">
        <v>78</v>
      </c>
      <c r="CV169" s="129">
        <v>1498</v>
      </c>
      <c r="CW169" s="126" t="s">
        <v>127</v>
      </c>
      <c r="CX169" s="129">
        <v>4.4999999999999998E-2</v>
      </c>
      <c r="CY169" s="129">
        <v>4.7E-2</v>
      </c>
      <c r="CZ169" s="126" t="s">
        <v>153</v>
      </c>
      <c r="DA169" s="126" t="s">
        <v>153</v>
      </c>
      <c r="DB169" s="126" t="s">
        <v>127</v>
      </c>
      <c r="DC169" s="126" t="s">
        <v>127</v>
      </c>
      <c r="DD169" s="126"/>
      <c r="DE169" s="126"/>
      <c r="DF169" s="126"/>
      <c r="DG169" s="126"/>
      <c r="DH169" s="126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</row>
    <row r="170" spans="1:135" s="90" customFormat="1" x14ac:dyDescent="0.2">
      <c r="A170" s="3">
        <v>47</v>
      </c>
      <c r="B170" s="19">
        <v>41813</v>
      </c>
      <c r="C170" s="3">
        <v>17213604</v>
      </c>
      <c r="D170" s="17" t="s">
        <v>233</v>
      </c>
      <c r="E170" s="15">
        <v>61.1569</v>
      </c>
      <c r="F170" s="15">
        <v>362</v>
      </c>
      <c r="G170" s="3"/>
      <c r="H170" s="86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>
        <v>38.588200000000001</v>
      </c>
      <c r="X170" s="15">
        <v>2.7251500000000002</v>
      </c>
      <c r="Y170" s="15">
        <v>12.877800000000001</v>
      </c>
      <c r="Z170" s="15">
        <v>105.756</v>
      </c>
      <c r="AA170" s="15">
        <v>83.262200000000007</v>
      </c>
      <c r="AB170" s="15">
        <v>0.53580000000000005</v>
      </c>
      <c r="AC170" s="15">
        <v>24.0642</v>
      </c>
      <c r="AD170" s="15">
        <v>294</v>
      </c>
      <c r="AE170" s="15">
        <v>37.9497</v>
      </c>
      <c r="AF170" s="15">
        <v>4.5976000000000003E-2</v>
      </c>
      <c r="AG170" s="15"/>
      <c r="AH170" s="15"/>
      <c r="AI170" s="15"/>
      <c r="AJ170" s="15"/>
      <c r="AK170" s="3" t="s">
        <v>127</v>
      </c>
      <c r="AL170" s="3" t="s">
        <v>127</v>
      </c>
      <c r="AM170" s="3" t="s">
        <v>127</v>
      </c>
      <c r="AN170" s="3" t="s">
        <v>127</v>
      </c>
      <c r="AO170" s="3" t="s">
        <v>127</v>
      </c>
      <c r="AP170" s="3" t="s">
        <v>127</v>
      </c>
      <c r="AQ170" s="3" t="s">
        <v>127</v>
      </c>
      <c r="AR170" s="3" t="s">
        <v>127</v>
      </c>
      <c r="AS170" s="3" t="s">
        <v>127</v>
      </c>
      <c r="AT170" s="3" t="s">
        <v>127</v>
      </c>
      <c r="AU170" s="3" t="s">
        <v>127</v>
      </c>
      <c r="AV170" s="3" t="s">
        <v>127</v>
      </c>
      <c r="AW170" s="3" t="s">
        <v>127</v>
      </c>
      <c r="AX170" s="3" t="s">
        <v>127</v>
      </c>
      <c r="AY170" s="3" t="s">
        <v>127</v>
      </c>
      <c r="AZ170" s="3" t="s">
        <v>127</v>
      </c>
      <c r="BA170" s="3" t="s">
        <v>127</v>
      </c>
      <c r="BB170" s="3" t="s">
        <v>127</v>
      </c>
      <c r="BC170" s="3" t="s">
        <v>127</v>
      </c>
      <c r="BD170" s="3" t="s">
        <v>127</v>
      </c>
      <c r="BE170" s="3" t="s">
        <v>127</v>
      </c>
      <c r="BF170" s="3" t="s">
        <v>127</v>
      </c>
      <c r="BG170" s="3" t="s">
        <v>127</v>
      </c>
      <c r="BH170" s="3" t="s">
        <v>127</v>
      </c>
      <c r="BI170" s="3" t="s">
        <v>127</v>
      </c>
      <c r="BJ170" s="3" t="s">
        <v>127</v>
      </c>
      <c r="BK170" s="3" t="s">
        <v>127</v>
      </c>
      <c r="BL170" s="3" t="s">
        <v>127</v>
      </c>
      <c r="BM170" s="3" t="s">
        <v>127</v>
      </c>
      <c r="BN170" s="3" t="s">
        <v>127</v>
      </c>
      <c r="BO170" s="3" t="s">
        <v>127</v>
      </c>
      <c r="BP170" s="3" t="s">
        <v>127</v>
      </c>
      <c r="BQ170" s="3" t="s">
        <v>127</v>
      </c>
      <c r="BR170" s="3" t="s">
        <v>127</v>
      </c>
      <c r="BS170" s="3" t="s">
        <v>127</v>
      </c>
      <c r="BT170" s="3" t="s">
        <v>127</v>
      </c>
      <c r="BU170" s="3" t="s">
        <v>127</v>
      </c>
      <c r="BV170" s="3" t="s">
        <v>127</v>
      </c>
      <c r="BW170" s="3" t="s">
        <v>127</v>
      </c>
      <c r="BX170" s="3" t="s">
        <v>127</v>
      </c>
      <c r="BY170" s="3" t="s">
        <v>127</v>
      </c>
      <c r="BZ170" s="3" t="s">
        <v>127</v>
      </c>
      <c r="CA170" s="3" t="s">
        <v>127</v>
      </c>
      <c r="CB170" s="3" t="s">
        <v>127</v>
      </c>
      <c r="CC170" s="3" t="s">
        <v>127</v>
      </c>
      <c r="CD170" s="3" t="s">
        <v>154</v>
      </c>
      <c r="CE170" s="3" t="s">
        <v>127</v>
      </c>
      <c r="CF170" s="3" t="s">
        <v>127</v>
      </c>
      <c r="CG170" s="3" t="s">
        <v>127</v>
      </c>
      <c r="CH170" s="3" t="s">
        <v>127</v>
      </c>
      <c r="CI170" s="3" t="s">
        <v>127</v>
      </c>
      <c r="CJ170" s="3" t="s">
        <v>154</v>
      </c>
      <c r="CK170" s="3" t="s">
        <v>127</v>
      </c>
      <c r="CL170" s="3" t="s">
        <v>127</v>
      </c>
      <c r="CM170" s="3" t="s">
        <v>127</v>
      </c>
      <c r="CN170" s="3" t="s">
        <v>127</v>
      </c>
      <c r="CO170" s="3" t="s">
        <v>127</v>
      </c>
      <c r="CP170" s="3" t="s">
        <v>127</v>
      </c>
      <c r="CQ170" s="3" t="s">
        <v>127</v>
      </c>
      <c r="CR170" s="3" t="s">
        <v>127</v>
      </c>
      <c r="CS170" s="3" t="s">
        <v>127</v>
      </c>
      <c r="CT170" s="3"/>
      <c r="CU170" s="129">
        <v>30</v>
      </c>
      <c r="CV170" s="129">
        <v>1036.58</v>
      </c>
      <c r="CW170" s="126" t="s">
        <v>127</v>
      </c>
      <c r="CX170" s="126">
        <v>0.19</v>
      </c>
      <c r="CY170" s="126">
        <v>0.246</v>
      </c>
      <c r="CZ170" s="126" t="s">
        <v>153</v>
      </c>
      <c r="DA170" s="126" t="s">
        <v>153</v>
      </c>
      <c r="DB170" s="126" t="s">
        <v>127</v>
      </c>
      <c r="DC170" s="126" t="s">
        <v>127</v>
      </c>
      <c r="DD170" s="126"/>
      <c r="DE170" s="126" t="s">
        <v>153</v>
      </c>
      <c r="DF170" s="126" t="s">
        <v>127</v>
      </c>
      <c r="DG170" s="126" t="s">
        <v>153</v>
      </c>
      <c r="DH170" s="126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</row>
    <row r="171" spans="1:135" s="90" customFormat="1" x14ac:dyDescent="0.2">
      <c r="A171" s="3">
        <v>47</v>
      </c>
      <c r="B171" s="19">
        <v>42162</v>
      </c>
      <c r="C171" s="3">
        <v>17213604</v>
      </c>
      <c r="D171" s="17" t="s">
        <v>233</v>
      </c>
      <c r="E171" s="15">
        <v>398</v>
      </c>
      <c r="F171" s="15">
        <v>283</v>
      </c>
      <c r="G171" s="3" t="s">
        <v>127</v>
      </c>
      <c r="H171" s="86">
        <v>40.679099999999998</v>
      </c>
      <c r="I171" s="15">
        <v>183.80099999999999</v>
      </c>
      <c r="J171" s="15" t="s">
        <v>127</v>
      </c>
      <c r="K171" s="15" t="s">
        <v>127</v>
      </c>
      <c r="L171" s="15" t="s">
        <v>127</v>
      </c>
      <c r="M171" s="15">
        <v>29.255500000000001</v>
      </c>
      <c r="N171" s="15" t="s">
        <v>127</v>
      </c>
      <c r="O171" s="15" t="s">
        <v>127</v>
      </c>
      <c r="P171" s="15">
        <v>206.179</v>
      </c>
      <c r="Q171" s="15" t="s">
        <v>127</v>
      </c>
      <c r="R171" s="15" t="s">
        <v>127</v>
      </c>
      <c r="S171" s="15">
        <v>253.429</v>
      </c>
      <c r="T171" s="15">
        <v>20.520600000000002</v>
      </c>
      <c r="U171" s="15"/>
      <c r="V171" s="15"/>
      <c r="W171" s="15">
        <v>38.488999999999997</v>
      </c>
      <c r="X171" s="15">
        <v>2.2588200000000001</v>
      </c>
      <c r="Y171" s="15">
        <v>12.823</v>
      </c>
      <c r="Z171" s="15">
        <v>117.851</v>
      </c>
      <c r="AA171" s="15">
        <v>77.014799999999994</v>
      </c>
      <c r="AB171" s="15">
        <v>0.45479999999999998</v>
      </c>
      <c r="AC171" s="15">
        <v>24.368500000000001</v>
      </c>
      <c r="AD171" s="15">
        <v>338.1</v>
      </c>
      <c r="AE171" s="15">
        <v>54.0197</v>
      </c>
      <c r="AF171" s="15"/>
      <c r="AG171" s="15"/>
      <c r="AH171" s="15"/>
      <c r="AI171" s="15"/>
      <c r="AJ171" s="15"/>
      <c r="AK171" s="3" t="s">
        <v>127</v>
      </c>
      <c r="AL171" s="3" t="s">
        <v>127</v>
      </c>
      <c r="AM171" s="3" t="s">
        <v>127</v>
      </c>
      <c r="AN171" s="3" t="s">
        <v>127</v>
      </c>
      <c r="AO171" s="3" t="s">
        <v>127</v>
      </c>
      <c r="AP171" s="3" t="s">
        <v>127</v>
      </c>
      <c r="AQ171" s="3" t="s">
        <v>127</v>
      </c>
      <c r="AR171" s="3" t="s">
        <v>127</v>
      </c>
      <c r="AS171" s="3" t="s">
        <v>127</v>
      </c>
      <c r="AT171" s="3" t="s">
        <v>127</v>
      </c>
      <c r="AU171" s="3" t="s">
        <v>127</v>
      </c>
      <c r="AV171" s="3" t="s">
        <v>127</v>
      </c>
      <c r="AW171" s="3" t="s">
        <v>127</v>
      </c>
      <c r="AX171" s="3" t="s">
        <v>127</v>
      </c>
      <c r="AY171" s="3" t="s">
        <v>127</v>
      </c>
      <c r="AZ171" s="3" t="s">
        <v>127</v>
      </c>
      <c r="BA171" s="3" t="s">
        <v>127</v>
      </c>
      <c r="BB171" s="3" t="s">
        <v>127</v>
      </c>
      <c r="BC171" s="3" t="s">
        <v>127</v>
      </c>
      <c r="BD171" s="3" t="s">
        <v>127</v>
      </c>
      <c r="BE171" s="3" t="s">
        <v>127</v>
      </c>
      <c r="BF171" s="3" t="s">
        <v>127</v>
      </c>
      <c r="BG171" s="3" t="s">
        <v>127</v>
      </c>
      <c r="BH171" s="3" t="s">
        <v>127</v>
      </c>
      <c r="BI171" s="3" t="s">
        <v>127</v>
      </c>
      <c r="BJ171" s="3" t="s">
        <v>127</v>
      </c>
      <c r="BK171" s="3" t="s">
        <v>127</v>
      </c>
      <c r="BL171" s="3" t="s">
        <v>127</v>
      </c>
      <c r="BM171" s="3" t="s">
        <v>127</v>
      </c>
      <c r="BN171" s="3" t="s">
        <v>127</v>
      </c>
      <c r="BO171" s="3" t="s">
        <v>127</v>
      </c>
      <c r="BP171" s="3" t="s">
        <v>127</v>
      </c>
      <c r="BQ171" s="3" t="s">
        <v>127</v>
      </c>
      <c r="BR171" s="3" t="s">
        <v>127</v>
      </c>
      <c r="BS171" s="3" t="s">
        <v>127</v>
      </c>
      <c r="BT171" s="3" t="s">
        <v>127</v>
      </c>
      <c r="BU171" s="3" t="s">
        <v>127</v>
      </c>
      <c r="BV171" s="3" t="s">
        <v>127</v>
      </c>
      <c r="BW171" s="3" t="s">
        <v>127</v>
      </c>
      <c r="BX171" s="3" t="s">
        <v>127</v>
      </c>
      <c r="BY171" s="3" t="s">
        <v>127</v>
      </c>
      <c r="BZ171" s="3" t="s">
        <v>127</v>
      </c>
      <c r="CA171" s="3" t="s">
        <v>127</v>
      </c>
      <c r="CB171" s="3" t="s">
        <v>127</v>
      </c>
      <c r="CC171" s="3" t="s">
        <v>127</v>
      </c>
      <c r="CD171" s="3">
        <v>5.45</v>
      </c>
      <c r="CE171" s="3" t="s">
        <v>127</v>
      </c>
      <c r="CF171" s="3" t="s">
        <v>127</v>
      </c>
      <c r="CG171" s="3" t="s">
        <v>127</v>
      </c>
      <c r="CH171" s="3" t="s">
        <v>127</v>
      </c>
      <c r="CI171" s="3" t="s">
        <v>154</v>
      </c>
      <c r="CJ171" s="3" t="s">
        <v>127</v>
      </c>
      <c r="CK171" s="3" t="s">
        <v>127</v>
      </c>
      <c r="CL171" s="3" t="s">
        <v>127</v>
      </c>
      <c r="CM171" s="3" t="s">
        <v>127</v>
      </c>
      <c r="CN171" s="3" t="s">
        <v>127</v>
      </c>
      <c r="CO171" s="3" t="s">
        <v>127</v>
      </c>
      <c r="CP171" s="3" t="s">
        <v>127</v>
      </c>
      <c r="CQ171" s="3" t="s">
        <v>127</v>
      </c>
      <c r="CR171" s="3" t="s">
        <v>127</v>
      </c>
      <c r="CS171" s="3" t="s">
        <v>168</v>
      </c>
      <c r="CT171" s="3"/>
      <c r="CU171" s="129">
        <v>7.9619999999999997</v>
      </c>
      <c r="CV171" s="129" t="s">
        <v>296</v>
      </c>
      <c r="CW171" s="126" t="s">
        <v>127</v>
      </c>
      <c r="CX171" s="129" t="s">
        <v>156</v>
      </c>
      <c r="CY171" s="129" t="s">
        <v>156</v>
      </c>
      <c r="CZ171" s="126" t="s">
        <v>127</v>
      </c>
      <c r="DA171" s="126" t="s">
        <v>127</v>
      </c>
      <c r="DB171" s="126" t="s">
        <v>127</v>
      </c>
      <c r="DC171" s="126" t="s">
        <v>127</v>
      </c>
      <c r="DD171" s="126"/>
      <c r="DE171" s="129" t="s">
        <v>295</v>
      </c>
      <c r="DF171" s="129" t="s">
        <v>295</v>
      </c>
      <c r="DG171" s="129" t="s">
        <v>295</v>
      </c>
      <c r="DH171" s="126" t="s">
        <v>127</v>
      </c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</row>
    <row r="172" spans="1:135" s="90" customFormat="1" x14ac:dyDescent="0.2">
      <c r="A172" s="3">
        <v>47</v>
      </c>
      <c r="B172" s="19">
        <v>42878</v>
      </c>
      <c r="C172" s="3">
        <v>17213604</v>
      </c>
      <c r="D172" s="17" t="s">
        <v>233</v>
      </c>
      <c r="E172" s="15">
        <v>155</v>
      </c>
      <c r="F172" s="15">
        <v>336</v>
      </c>
      <c r="G172" s="3" t="s">
        <v>127</v>
      </c>
      <c r="H172" s="86">
        <v>35.342100000000002</v>
      </c>
      <c r="I172" s="15">
        <v>167.95099999999999</v>
      </c>
      <c r="J172" s="15" t="s">
        <v>127</v>
      </c>
      <c r="K172" s="15" t="s">
        <v>127</v>
      </c>
      <c r="L172" s="15" t="s">
        <v>127</v>
      </c>
      <c r="M172" s="15">
        <v>29.978899999999999</v>
      </c>
      <c r="N172" s="15" t="s">
        <v>127</v>
      </c>
      <c r="O172" s="15" t="s">
        <v>136</v>
      </c>
      <c r="P172" s="15">
        <v>110.64</v>
      </c>
      <c r="Q172" s="15" t="s">
        <v>127</v>
      </c>
      <c r="R172" s="15">
        <v>241.62299999999999</v>
      </c>
      <c r="S172" s="15"/>
      <c r="T172" s="15" t="s">
        <v>161</v>
      </c>
      <c r="U172" s="15">
        <v>299.49599999999998</v>
      </c>
      <c r="V172" s="15"/>
      <c r="W172" s="15">
        <v>51.314100000000003</v>
      </c>
      <c r="X172" s="15">
        <v>2.4523700000000002</v>
      </c>
      <c r="Y172" s="15">
        <v>10.7094</v>
      </c>
      <c r="Z172" s="15">
        <v>119.453</v>
      </c>
      <c r="AA172" s="15">
        <v>78.322100000000006</v>
      </c>
      <c r="AB172" s="15">
        <v>0.25929999999999997</v>
      </c>
      <c r="AC172" s="15">
        <v>27.5124</v>
      </c>
      <c r="AD172" s="15">
        <v>323</v>
      </c>
      <c r="AE172" s="15">
        <v>69.2774</v>
      </c>
      <c r="AF172" s="15"/>
      <c r="AG172" s="15"/>
      <c r="AH172" s="15"/>
      <c r="AI172" s="15"/>
      <c r="AJ172" s="15"/>
      <c r="AK172" s="3" t="s">
        <v>127</v>
      </c>
      <c r="AL172" s="3" t="s">
        <v>127</v>
      </c>
      <c r="AM172" s="3" t="s">
        <v>127</v>
      </c>
      <c r="AN172" s="3" t="s">
        <v>127</v>
      </c>
      <c r="AO172" s="3" t="s">
        <v>127</v>
      </c>
      <c r="AP172" s="3" t="s">
        <v>127</v>
      </c>
      <c r="AQ172" s="3" t="s">
        <v>127</v>
      </c>
      <c r="AR172" s="3" t="s">
        <v>127</v>
      </c>
      <c r="AS172" s="3" t="s">
        <v>127</v>
      </c>
      <c r="AT172" s="3" t="s">
        <v>127</v>
      </c>
      <c r="AU172" s="3" t="s">
        <v>127</v>
      </c>
      <c r="AV172" s="3" t="s">
        <v>127</v>
      </c>
      <c r="AW172" s="3" t="s">
        <v>127</v>
      </c>
      <c r="AX172" s="3" t="s">
        <v>127</v>
      </c>
      <c r="AY172" s="3" t="s">
        <v>127</v>
      </c>
      <c r="AZ172" s="3" t="s">
        <v>127</v>
      </c>
      <c r="BA172" s="3" t="s">
        <v>127</v>
      </c>
      <c r="BB172" s="3" t="s">
        <v>127</v>
      </c>
      <c r="BC172" s="3" t="s">
        <v>127</v>
      </c>
      <c r="BD172" s="3" t="s">
        <v>127</v>
      </c>
      <c r="BE172" s="3" t="s">
        <v>127</v>
      </c>
      <c r="BF172" s="3" t="s">
        <v>127</v>
      </c>
      <c r="BG172" s="3" t="s">
        <v>127</v>
      </c>
      <c r="BH172" s="3" t="s">
        <v>127</v>
      </c>
      <c r="BI172" s="3" t="s">
        <v>127</v>
      </c>
      <c r="BJ172" s="3" t="s">
        <v>127</v>
      </c>
      <c r="BK172" s="3" t="s">
        <v>127</v>
      </c>
      <c r="BL172" s="3" t="s">
        <v>127</v>
      </c>
      <c r="BM172" s="3" t="s">
        <v>127</v>
      </c>
      <c r="BN172" s="3" t="s">
        <v>127</v>
      </c>
      <c r="BO172" s="3" t="s">
        <v>127</v>
      </c>
      <c r="BP172" s="3" t="s">
        <v>127</v>
      </c>
      <c r="BQ172" s="3" t="s">
        <v>127</v>
      </c>
      <c r="BR172" s="3" t="s">
        <v>127</v>
      </c>
      <c r="BS172" s="3" t="s">
        <v>127</v>
      </c>
      <c r="BT172" s="3" t="s">
        <v>127</v>
      </c>
      <c r="BU172" s="3" t="s">
        <v>127</v>
      </c>
      <c r="BV172" s="3" t="s">
        <v>127</v>
      </c>
      <c r="BW172" s="3" t="s">
        <v>127</v>
      </c>
      <c r="BX172" s="3" t="s">
        <v>127</v>
      </c>
      <c r="BY172" s="3" t="s">
        <v>127</v>
      </c>
      <c r="BZ172" s="3" t="s">
        <v>127</v>
      </c>
      <c r="CA172" s="3" t="s">
        <v>127</v>
      </c>
      <c r="CB172" s="3" t="s">
        <v>127</v>
      </c>
      <c r="CC172" s="3" t="s">
        <v>127</v>
      </c>
      <c r="CD172" s="3" t="s">
        <v>170</v>
      </c>
      <c r="CE172" s="3" t="s">
        <v>127</v>
      </c>
      <c r="CF172" s="3" t="s">
        <v>127</v>
      </c>
      <c r="CG172" s="3" t="s">
        <v>127</v>
      </c>
      <c r="CH172" s="3" t="s">
        <v>127</v>
      </c>
      <c r="CI172" s="3" t="s">
        <v>127</v>
      </c>
      <c r="CJ172" s="3" t="s">
        <v>127</v>
      </c>
      <c r="CK172" s="3" t="s">
        <v>127</v>
      </c>
      <c r="CL172" s="3" t="s">
        <v>127</v>
      </c>
      <c r="CM172" s="3" t="s">
        <v>127</v>
      </c>
      <c r="CN172" s="3" t="s">
        <v>127</v>
      </c>
      <c r="CO172" s="3" t="s">
        <v>127</v>
      </c>
      <c r="CP172" s="3" t="s">
        <v>127</v>
      </c>
      <c r="CQ172" s="3" t="s">
        <v>127</v>
      </c>
      <c r="CR172" s="3" t="s">
        <v>127</v>
      </c>
      <c r="CS172" s="3" t="s">
        <v>127</v>
      </c>
      <c r="CT172" s="3"/>
      <c r="CU172" s="129">
        <v>33</v>
      </c>
      <c r="CV172" s="129">
        <v>85.7</v>
      </c>
      <c r="CW172" s="126" t="s">
        <v>127</v>
      </c>
      <c r="CX172" s="126" t="s">
        <v>127</v>
      </c>
      <c r="CY172" s="126" t="s">
        <v>127</v>
      </c>
      <c r="CZ172" s="126" t="s">
        <v>127</v>
      </c>
      <c r="DA172" s="126" t="s">
        <v>127</v>
      </c>
      <c r="DB172" s="126" t="s">
        <v>127</v>
      </c>
      <c r="DC172" s="126" t="s">
        <v>127</v>
      </c>
      <c r="DD172" s="126" t="s">
        <v>127</v>
      </c>
      <c r="DE172" s="126"/>
      <c r="DF172" s="126"/>
      <c r="DG172" s="126"/>
      <c r="DH172" s="126"/>
      <c r="DI172" s="3" t="s">
        <v>171</v>
      </c>
      <c r="DJ172" s="3" t="s">
        <v>127</v>
      </c>
      <c r="DK172" s="3">
        <v>532.20000000000005</v>
      </c>
      <c r="DL172" s="3" t="s">
        <v>127</v>
      </c>
      <c r="DM172" s="3" t="s">
        <v>127</v>
      </c>
      <c r="DN172" s="3" t="s">
        <v>127</v>
      </c>
      <c r="DO172" s="3" t="s">
        <v>127</v>
      </c>
      <c r="DP172" s="3" t="s">
        <v>127</v>
      </c>
      <c r="DQ172" s="3" t="s">
        <v>127</v>
      </c>
      <c r="DR172" s="3" t="s">
        <v>127</v>
      </c>
      <c r="DS172" s="3" t="s">
        <v>127</v>
      </c>
      <c r="DT172" s="3" t="s">
        <v>127</v>
      </c>
      <c r="DU172" s="3" t="s">
        <v>127</v>
      </c>
      <c r="DV172" s="3" t="s">
        <v>127</v>
      </c>
      <c r="DW172" s="3" t="s">
        <v>127</v>
      </c>
      <c r="DX172" s="3" t="s">
        <v>127</v>
      </c>
      <c r="DY172" s="3" t="s">
        <v>127</v>
      </c>
      <c r="DZ172" s="3" t="s">
        <v>127</v>
      </c>
      <c r="EA172" s="3" t="s">
        <v>127</v>
      </c>
      <c r="EB172" s="3" t="s">
        <v>127</v>
      </c>
      <c r="EC172" s="3" t="s">
        <v>127</v>
      </c>
      <c r="ED172" s="3" t="s">
        <v>127</v>
      </c>
      <c r="EE172" s="3" t="s">
        <v>127</v>
      </c>
    </row>
    <row r="173" spans="1:135" s="90" customFormat="1" x14ac:dyDescent="0.2">
      <c r="A173" s="3">
        <v>47</v>
      </c>
      <c r="B173" s="19">
        <v>43222</v>
      </c>
      <c r="C173" s="3">
        <v>17213604</v>
      </c>
      <c r="D173" s="17" t="s">
        <v>233</v>
      </c>
      <c r="E173" s="3">
        <v>102</v>
      </c>
      <c r="F173" s="3">
        <v>189</v>
      </c>
      <c r="G173" s="3" t="s">
        <v>127</v>
      </c>
      <c r="H173" s="2">
        <v>38.984099999999998</v>
      </c>
      <c r="I173" s="3">
        <v>155.126</v>
      </c>
      <c r="J173" s="3" t="s">
        <v>127</v>
      </c>
      <c r="K173" s="3" t="s">
        <v>127</v>
      </c>
      <c r="L173" s="3" t="s">
        <v>127</v>
      </c>
      <c r="M173" s="2">
        <v>34.796199999999999</v>
      </c>
      <c r="N173" s="3" t="s">
        <v>127</v>
      </c>
      <c r="O173" s="3" t="s">
        <v>140</v>
      </c>
      <c r="P173" s="2">
        <v>53.877600000000001</v>
      </c>
      <c r="Q173" s="3" t="s">
        <v>127</v>
      </c>
      <c r="R173" s="3" t="s">
        <v>127</v>
      </c>
      <c r="S173" s="3" t="s">
        <v>127</v>
      </c>
      <c r="T173" s="2">
        <v>16.490600000000001</v>
      </c>
      <c r="U173" s="2">
        <v>218.07900000000001</v>
      </c>
      <c r="V173" s="2"/>
      <c r="W173" s="2">
        <v>85.748999999999995</v>
      </c>
      <c r="X173" s="2">
        <v>2.4474200000000002</v>
      </c>
      <c r="Y173" s="2">
        <v>8.8125999999999998</v>
      </c>
      <c r="Z173" s="2">
        <v>109.788</v>
      </c>
      <c r="AA173" s="2">
        <v>70.433899999999994</v>
      </c>
      <c r="AB173" s="85">
        <v>0.2102</v>
      </c>
      <c r="AC173" s="2">
        <v>33.167000000000002</v>
      </c>
      <c r="AD173" s="2">
        <v>373</v>
      </c>
      <c r="AE173" s="2">
        <v>91.181100000000001</v>
      </c>
      <c r="AF173" s="3"/>
      <c r="AG173" s="3"/>
      <c r="AH173" s="3"/>
      <c r="AI173" s="4">
        <v>1147</v>
      </c>
      <c r="AJ173" s="4"/>
      <c r="AK173" s="3" t="s">
        <v>127</v>
      </c>
      <c r="AL173" s="3" t="s">
        <v>127</v>
      </c>
      <c r="AM173" s="3" t="s">
        <v>127</v>
      </c>
      <c r="AN173" s="3" t="s">
        <v>127</v>
      </c>
      <c r="AO173" s="3" t="s">
        <v>127</v>
      </c>
      <c r="AP173" s="3" t="s">
        <v>127</v>
      </c>
      <c r="AQ173" s="3" t="s">
        <v>127</v>
      </c>
      <c r="AR173" s="3" t="s">
        <v>127</v>
      </c>
      <c r="AS173" s="3" t="s">
        <v>127</v>
      </c>
      <c r="AT173" s="3" t="s">
        <v>127</v>
      </c>
      <c r="AU173" s="3" t="s">
        <v>127</v>
      </c>
      <c r="AV173" s="3" t="s">
        <v>127</v>
      </c>
      <c r="AW173" s="3" t="s">
        <v>127</v>
      </c>
      <c r="AX173" s="3" t="s">
        <v>127</v>
      </c>
      <c r="AY173" s="3" t="s">
        <v>127</v>
      </c>
      <c r="AZ173" s="3" t="s">
        <v>127</v>
      </c>
      <c r="BA173" s="3" t="s">
        <v>127</v>
      </c>
      <c r="BB173" s="3" t="s">
        <v>127</v>
      </c>
      <c r="BC173" s="3" t="s">
        <v>127</v>
      </c>
      <c r="BD173" s="3" t="s">
        <v>127</v>
      </c>
      <c r="BE173" s="3" t="s">
        <v>127</v>
      </c>
      <c r="BF173" s="3" t="s">
        <v>127</v>
      </c>
      <c r="BG173" s="3" t="s">
        <v>127</v>
      </c>
      <c r="BH173" s="3" t="s">
        <v>127</v>
      </c>
      <c r="BI173" s="3" t="s">
        <v>127</v>
      </c>
      <c r="BJ173" s="3" t="s">
        <v>127</v>
      </c>
      <c r="BK173" s="3" t="s">
        <v>127</v>
      </c>
      <c r="BL173" s="3" t="s">
        <v>127</v>
      </c>
      <c r="BM173" s="3" t="s">
        <v>127</v>
      </c>
      <c r="BN173" s="3" t="s">
        <v>127</v>
      </c>
      <c r="BO173" s="3" t="s">
        <v>127</v>
      </c>
      <c r="BP173" s="3" t="s">
        <v>127</v>
      </c>
      <c r="BQ173" s="3" t="s">
        <v>127</v>
      </c>
      <c r="BR173" s="3" t="s">
        <v>127</v>
      </c>
      <c r="BS173" s="3" t="s">
        <v>127</v>
      </c>
      <c r="BT173" s="3" t="s">
        <v>127</v>
      </c>
      <c r="BU173" s="3" t="s">
        <v>127</v>
      </c>
      <c r="BV173" s="3" t="s">
        <v>127</v>
      </c>
      <c r="BW173" s="3" t="s">
        <v>127</v>
      </c>
      <c r="BX173" s="3" t="s">
        <v>127</v>
      </c>
      <c r="BY173" s="3" t="s">
        <v>127</v>
      </c>
      <c r="BZ173" s="3" t="s">
        <v>127</v>
      </c>
      <c r="CA173" s="3" t="s">
        <v>127</v>
      </c>
      <c r="CB173" s="3" t="s">
        <v>127</v>
      </c>
      <c r="CC173" s="3" t="s">
        <v>127</v>
      </c>
      <c r="CD173" s="2">
        <v>8.5130999999999997</v>
      </c>
      <c r="CE173" s="3" t="s">
        <v>127</v>
      </c>
      <c r="CF173" s="3" t="s">
        <v>127</v>
      </c>
      <c r="CG173" s="3" t="s">
        <v>127</v>
      </c>
      <c r="CH173" s="3" t="s">
        <v>127</v>
      </c>
      <c r="CI173" s="3" t="s">
        <v>127</v>
      </c>
      <c r="CJ173" s="3" t="s">
        <v>127</v>
      </c>
      <c r="CK173" s="3" t="s">
        <v>127</v>
      </c>
      <c r="CL173" s="3" t="s">
        <v>127</v>
      </c>
      <c r="CM173" s="3" t="s">
        <v>127</v>
      </c>
      <c r="CN173" s="3" t="s">
        <v>127</v>
      </c>
      <c r="CO173" s="3" t="s">
        <v>127</v>
      </c>
      <c r="CP173" s="3" t="s">
        <v>127</v>
      </c>
      <c r="CQ173" s="3" t="s">
        <v>127</v>
      </c>
      <c r="CR173" s="3" t="s">
        <v>127</v>
      </c>
      <c r="CS173" s="3" t="s">
        <v>127</v>
      </c>
      <c r="CT173" s="3"/>
      <c r="CU173" s="129">
        <v>151.69999999999999</v>
      </c>
      <c r="CV173" s="129" t="s">
        <v>234</v>
      </c>
      <c r="CW173" s="126" t="s">
        <v>127</v>
      </c>
      <c r="CX173" s="126" t="s">
        <v>127</v>
      </c>
      <c r="CY173" s="126" t="s">
        <v>127</v>
      </c>
      <c r="CZ173" s="126" t="s">
        <v>127</v>
      </c>
      <c r="DA173" s="126" t="s">
        <v>127</v>
      </c>
      <c r="DB173" s="126" t="s">
        <v>127</v>
      </c>
      <c r="DC173" s="126" t="s">
        <v>127</v>
      </c>
      <c r="DD173" s="126" t="s">
        <v>127</v>
      </c>
      <c r="DE173" s="126"/>
      <c r="DF173" s="126"/>
      <c r="DG173" s="126"/>
      <c r="DH173" s="126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</row>
    <row r="174" spans="1:135" s="90" customFormat="1" x14ac:dyDescent="0.2">
      <c r="A174" s="3">
        <v>47</v>
      </c>
      <c r="B174" s="19">
        <v>43515</v>
      </c>
      <c r="C174" s="3">
        <v>17213604</v>
      </c>
      <c r="D174" s="17" t="s">
        <v>233</v>
      </c>
      <c r="E174" s="3">
        <v>103</v>
      </c>
      <c r="F174" s="3"/>
      <c r="G174" s="3" t="s">
        <v>127</v>
      </c>
      <c r="H174" s="2">
        <v>45.941499999999998</v>
      </c>
      <c r="I174" s="2">
        <v>174.70400000000001</v>
      </c>
      <c r="J174" s="3" t="s">
        <v>127</v>
      </c>
      <c r="K174" s="3" t="s">
        <v>127</v>
      </c>
      <c r="L174" s="3" t="s">
        <v>127</v>
      </c>
      <c r="M174" s="2">
        <v>36.965499999999999</v>
      </c>
      <c r="N174" s="3" t="s">
        <v>127</v>
      </c>
      <c r="O174" s="3" t="s">
        <v>127</v>
      </c>
      <c r="P174" s="2">
        <v>42.914400000000001</v>
      </c>
      <c r="Q174" s="3" t="s">
        <v>127</v>
      </c>
      <c r="R174" s="3" t="s">
        <v>127</v>
      </c>
      <c r="S174" s="3" t="s">
        <v>127</v>
      </c>
      <c r="T174" s="2">
        <v>22.646000000000001</v>
      </c>
      <c r="U174" s="3"/>
      <c r="V174" s="3"/>
      <c r="W174" s="2">
        <v>107.19499999999999</v>
      </c>
      <c r="X174" s="2">
        <v>2.87846</v>
      </c>
      <c r="Y174" s="2">
        <v>9.2268000000000008</v>
      </c>
      <c r="Z174" s="2">
        <v>132.49199999999999</v>
      </c>
      <c r="AA174" s="2">
        <v>80.0291</v>
      </c>
      <c r="AB174" s="2" t="s">
        <v>148</v>
      </c>
      <c r="AC174" s="2">
        <v>62.660400000000003</v>
      </c>
      <c r="AD174" s="2">
        <v>408</v>
      </c>
      <c r="AE174" s="2">
        <v>128.2687</v>
      </c>
      <c r="AF174" s="2"/>
      <c r="AG174" s="2"/>
      <c r="AH174" s="2"/>
      <c r="AI174" s="88">
        <v>1.4139999999999999</v>
      </c>
      <c r="AJ174" s="88">
        <v>25.42</v>
      </c>
      <c r="AK174" s="3" t="s">
        <v>127</v>
      </c>
      <c r="AL174" s="3" t="s">
        <v>127</v>
      </c>
      <c r="AM174" s="4"/>
      <c r="AN174" s="4"/>
      <c r="AO174" s="4"/>
      <c r="AP174" s="3" t="s">
        <v>127</v>
      </c>
      <c r="AQ174" s="3" t="s">
        <v>127</v>
      </c>
      <c r="AR174" s="3" t="s">
        <v>127</v>
      </c>
      <c r="AS174" s="3" t="s">
        <v>127</v>
      </c>
      <c r="AT174" s="3" t="s">
        <v>127</v>
      </c>
      <c r="AU174" s="4"/>
      <c r="AV174" s="4"/>
      <c r="AW174" s="3" t="s">
        <v>127</v>
      </c>
      <c r="AX174" s="3" t="s">
        <v>127</v>
      </c>
      <c r="AY174" s="3" t="s">
        <v>127</v>
      </c>
      <c r="AZ174" s="3" t="s">
        <v>127</v>
      </c>
      <c r="BA174" s="4"/>
      <c r="BB174" s="3" t="s">
        <v>127</v>
      </c>
      <c r="BC174" s="3" t="s">
        <v>127</v>
      </c>
      <c r="BD174" s="3" t="s">
        <v>127</v>
      </c>
      <c r="BE174" s="3" t="s">
        <v>127</v>
      </c>
      <c r="BF174" s="3" t="s">
        <v>127</v>
      </c>
      <c r="BG174" s="3" t="s">
        <v>127</v>
      </c>
      <c r="BH174" s="4"/>
      <c r="BI174" s="4"/>
      <c r="BJ174" s="4"/>
      <c r="BK174" s="4"/>
      <c r="BL174" s="2" t="s">
        <v>128</v>
      </c>
      <c r="BM174" s="4"/>
      <c r="BN174" s="4"/>
      <c r="BO174" s="3" t="s">
        <v>127</v>
      </c>
      <c r="BP174" s="3" t="s">
        <v>127</v>
      </c>
      <c r="BQ174" s="3" t="s">
        <v>127</v>
      </c>
      <c r="BR174" s="3" t="s">
        <v>127</v>
      </c>
      <c r="BS174" s="3" t="s">
        <v>127</v>
      </c>
      <c r="BT174" s="4"/>
      <c r="BU174" s="4"/>
      <c r="BV174" s="4"/>
      <c r="BW174" s="3" t="s">
        <v>127</v>
      </c>
      <c r="BX174" s="4"/>
      <c r="BY174" s="3"/>
      <c r="BZ174" s="3"/>
      <c r="CA174" s="3" t="s">
        <v>127</v>
      </c>
      <c r="CB174" s="3"/>
      <c r="CC174" s="3" t="s">
        <v>127</v>
      </c>
      <c r="CD174" s="2" t="s">
        <v>128</v>
      </c>
      <c r="CE174" s="3" t="s">
        <v>127</v>
      </c>
      <c r="CF174" s="3" t="s">
        <v>127</v>
      </c>
      <c r="CG174" s="3"/>
      <c r="CH174" s="3"/>
      <c r="CI174" s="3" t="s">
        <v>127</v>
      </c>
      <c r="CJ174" s="2" t="s">
        <v>128</v>
      </c>
      <c r="CK174" s="3" t="s">
        <v>127</v>
      </c>
      <c r="CL174" s="3" t="s">
        <v>127</v>
      </c>
      <c r="CM174" s="2" t="s">
        <v>128</v>
      </c>
      <c r="CN174" s="3" t="s">
        <v>127</v>
      </c>
      <c r="CO174" s="3" t="s">
        <v>127</v>
      </c>
      <c r="CP174" s="2" t="s">
        <v>128</v>
      </c>
      <c r="CQ174" s="3" t="s">
        <v>127</v>
      </c>
      <c r="CR174" s="3" t="s">
        <v>127</v>
      </c>
      <c r="CS174" s="2" t="s">
        <v>128</v>
      </c>
      <c r="CT174" s="3"/>
      <c r="CU174" s="112">
        <v>227.9</v>
      </c>
      <c r="CV174" s="112">
        <v>5853.2</v>
      </c>
      <c r="CW174" s="126" t="s">
        <v>127</v>
      </c>
      <c r="CX174" s="126" t="s">
        <v>127</v>
      </c>
      <c r="CY174" s="126" t="s">
        <v>127</v>
      </c>
      <c r="CZ174" s="126" t="s">
        <v>127</v>
      </c>
      <c r="DA174" s="126" t="s">
        <v>127</v>
      </c>
      <c r="DB174" s="126" t="s">
        <v>127</v>
      </c>
      <c r="DC174" s="126" t="s">
        <v>127</v>
      </c>
      <c r="DD174" s="126" t="s">
        <v>127</v>
      </c>
      <c r="DE174" s="126"/>
      <c r="DF174" s="126"/>
      <c r="DG174" s="126"/>
      <c r="DH174" s="126"/>
      <c r="DI174" s="3" t="s">
        <v>235</v>
      </c>
      <c r="DJ174" s="3" t="s">
        <v>131</v>
      </c>
      <c r="DK174" s="3" t="s">
        <v>157</v>
      </c>
      <c r="DL174" s="3">
        <v>866.7</v>
      </c>
      <c r="DM174" s="3" t="s">
        <v>131</v>
      </c>
      <c r="DN174" s="3" t="s">
        <v>131</v>
      </c>
      <c r="DO174" s="3" t="s">
        <v>131</v>
      </c>
      <c r="DP174" s="3" t="s">
        <v>131</v>
      </c>
      <c r="DQ174" s="3" t="s">
        <v>131</v>
      </c>
      <c r="DR174" s="3" t="s">
        <v>131</v>
      </c>
      <c r="DS174" s="3" t="s">
        <v>131</v>
      </c>
      <c r="DT174" s="3" t="s">
        <v>131</v>
      </c>
      <c r="DU174" s="3" t="s">
        <v>131</v>
      </c>
      <c r="DV174" s="3" t="s">
        <v>131</v>
      </c>
      <c r="DW174" s="3" t="s">
        <v>131</v>
      </c>
      <c r="DX174" s="3" t="s">
        <v>131</v>
      </c>
      <c r="DY174" s="3" t="s">
        <v>131</v>
      </c>
      <c r="DZ174" s="3" t="s">
        <v>131</v>
      </c>
      <c r="EA174" s="3" t="s">
        <v>131</v>
      </c>
      <c r="EB174" s="3" t="s">
        <v>131</v>
      </c>
      <c r="EC174" s="3" t="s">
        <v>131</v>
      </c>
      <c r="ED174" s="3" t="s">
        <v>131</v>
      </c>
      <c r="EE174" s="3" t="s">
        <v>131</v>
      </c>
    </row>
    <row r="175" spans="1:135" s="90" customFormat="1" x14ac:dyDescent="0.2">
      <c r="A175" s="3">
        <v>47</v>
      </c>
      <c r="B175" s="19">
        <v>43598</v>
      </c>
      <c r="C175" s="3">
        <v>17213604</v>
      </c>
      <c r="D175" s="17" t="s">
        <v>233</v>
      </c>
      <c r="E175" s="3">
        <v>112</v>
      </c>
      <c r="F175" s="3">
        <v>123</v>
      </c>
      <c r="G175" s="3" t="s">
        <v>127</v>
      </c>
      <c r="H175" s="2">
        <v>43.2729</v>
      </c>
      <c r="I175" s="2">
        <v>146.96299999999999</v>
      </c>
      <c r="J175" s="3" t="s">
        <v>127</v>
      </c>
      <c r="K175" s="3" t="s">
        <v>127</v>
      </c>
      <c r="L175" s="3" t="s">
        <v>127</v>
      </c>
      <c r="M175" s="2">
        <v>34.071899999999999</v>
      </c>
      <c r="N175" s="3" t="s">
        <v>127</v>
      </c>
      <c r="O175" s="3" t="s">
        <v>127</v>
      </c>
      <c r="P175" s="2">
        <v>5.50345</v>
      </c>
      <c r="Q175" s="3" t="s">
        <v>127</v>
      </c>
      <c r="R175" s="3" t="s">
        <v>127</v>
      </c>
      <c r="S175" s="3" t="s">
        <v>127</v>
      </c>
      <c r="T175" s="3" t="s">
        <v>161</v>
      </c>
      <c r="U175" s="3"/>
      <c r="V175" s="3"/>
      <c r="W175" s="2">
        <v>106.386</v>
      </c>
      <c r="X175" s="2">
        <v>2.5626600000000002</v>
      </c>
      <c r="Y175" s="2">
        <v>7.5074100000000001</v>
      </c>
      <c r="Z175" s="2">
        <v>113.51300000000001</v>
      </c>
      <c r="AA175" s="2">
        <v>67.108400000000003</v>
      </c>
      <c r="AB175" s="85">
        <v>0.1179</v>
      </c>
      <c r="AC175" s="2">
        <v>42.973999999999997</v>
      </c>
      <c r="AD175" s="2">
        <v>409</v>
      </c>
      <c r="AE175" s="2">
        <v>90.799899999999994</v>
      </c>
      <c r="AF175" s="87"/>
      <c r="AG175" s="87"/>
      <c r="AH175" s="87"/>
      <c r="AI175" s="88">
        <v>2.0950000000000002</v>
      </c>
      <c r="AJ175" s="88"/>
      <c r="AK175" s="3" t="s">
        <v>127</v>
      </c>
      <c r="AL175" s="3" t="s">
        <v>127</v>
      </c>
      <c r="AM175" s="4"/>
      <c r="AN175" s="4"/>
      <c r="AO175" s="4"/>
      <c r="AP175" s="3" t="s">
        <v>127</v>
      </c>
      <c r="AQ175" s="2">
        <v>1.6783999999999999</v>
      </c>
      <c r="AR175" s="3" t="s">
        <v>127</v>
      </c>
      <c r="AS175" s="3" t="s">
        <v>128</v>
      </c>
      <c r="AT175" s="3" t="s">
        <v>127</v>
      </c>
      <c r="AU175" s="4"/>
      <c r="AV175" s="4"/>
      <c r="AW175" s="3" t="s">
        <v>127</v>
      </c>
      <c r="AX175" s="3" t="s">
        <v>127</v>
      </c>
      <c r="AY175" s="3" t="s">
        <v>127</v>
      </c>
      <c r="AZ175" s="3" t="s">
        <v>127</v>
      </c>
      <c r="BA175" s="4"/>
      <c r="BB175" s="3" t="s">
        <v>127</v>
      </c>
      <c r="BC175" s="3" t="s">
        <v>128</v>
      </c>
      <c r="BD175" s="2">
        <v>1.3384</v>
      </c>
      <c r="BE175" s="2">
        <v>55.244999999999997</v>
      </c>
      <c r="BF175" s="3" t="s">
        <v>127</v>
      </c>
      <c r="BG175" s="3" t="s">
        <v>127</v>
      </c>
      <c r="BH175" s="4"/>
      <c r="BI175" s="4"/>
      <c r="BJ175" s="4"/>
      <c r="BK175" s="4"/>
      <c r="BL175" s="2" t="s">
        <v>128</v>
      </c>
      <c r="BM175" s="4"/>
      <c r="BN175" s="4"/>
      <c r="BO175" s="3" t="s">
        <v>127</v>
      </c>
      <c r="BP175" s="3" t="s">
        <v>127</v>
      </c>
      <c r="BQ175" s="3" t="s">
        <v>127</v>
      </c>
      <c r="BR175" s="3" t="s">
        <v>127</v>
      </c>
      <c r="BS175" s="3" t="s">
        <v>127</v>
      </c>
      <c r="BT175" s="4"/>
      <c r="BU175" s="4"/>
      <c r="BV175" s="4"/>
      <c r="BW175" s="3" t="s">
        <v>127</v>
      </c>
      <c r="BX175" s="4"/>
      <c r="BY175" s="3"/>
      <c r="BZ175" s="3"/>
      <c r="CA175" s="3" t="s">
        <v>127</v>
      </c>
      <c r="CB175" s="3"/>
      <c r="CC175" s="3" t="s">
        <v>128</v>
      </c>
      <c r="CD175" s="2">
        <f>8.0702*43</f>
        <v>347.01859999999999</v>
      </c>
      <c r="CE175" s="3" t="s">
        <v>127</v>
      </c>
      <c r="CF175" s="3" t="s">
        <v>127</v>
      </c>
      <c r="CG175" s="3"/>
      <c r="CH175" s="3"/>
      <c r="CI175" s="2">
        <v>14.089</v>
      </c>
      <c r="CJ175" s="2" t="s">
        <v>128</v>
      </c>
      <c r="CK175" s="3" t="s">
        <v>127</v>
      </c>
      <c r="CL175" s="3" t="s">
        <v>127</v>
      </c>
      <c r="CM175" s="2" t="s">
        <v>128</v>
      </c>
      <c r="CN175" s="3" t="s">
        <v>127</v>
      </c>
      <c r="CO175" s="2" t="s">
        <v>128</v>
      </c>
      <c r="CP175" s="3" t="s">
        <v>127</v>
      </c>
      <c r="CQ175" s="3" t="s">
        <v>127</v>
      </c>
      <c r="CR175" s="3" t="s">
        <v>127</v>
      </c>
      <c r="CS175" s="2">
        <v>2</v>
      </c>
      <c r="CT175" s="3" t="s">
        <v>141</v>
      </c>
      <c r="CU175" s="112">
        <v>294.8</v>
      </c>
      <c r="CV175" s="130">
        <v>6288.9</v>
      </c>
      <c r="CW175" s="120" t="s">
        <v>131</v>
      </c>
      <c r="CX175" s="120" t="s">
        <v>156</v>
      </c>
      <c r="CY175" s="120" t="s">
        <v>156</v>
      </c>
      <c r="CZ175" s="126" t="s">
        <v>127</v>
      </c>
      <c r="DA175" s="126" t="s">
        <v>127</v>
      </c>
      <c r="DB175" s="126" t="s">
        <v>127</v>
      </c>
      <c r="DC175" s="126" t="s">
        <v>127</v>
      </c>
      <c r="DD175" s="126" t="s">
        <v>127</v>
      </c>
      <c r="DE175" s="126"/>
      <c r="DF175" s="126"/>
      <c r="DG175" s="126"/>
      <c r="DH175" s="126"/>
      <c r="DI175" s="3" t="s">
        <v>236</v>
      </c>
      <c r="DJ175" s="3" t="s">
        <v>131</v>
      </c>
      <c r="DK175" s="3" t="s">
        <v>131</v>
      </c>
      <c r="DL175" s="3" t="s">
        <v>131</v>
      </c>
      <c r="DM175" s="3" t="s">
        <v>131</v>
      </c>
      <c r="DN175" s="3" t="s">
        <v>131</v>
      </c>
      <c r="DO175" s="3" t="s">
        <v>131</v>
      </c>
      <c r="DP175" s="3" t="s">
        <v>131</v>
      </c>
      <c r="DQ175" s="3" t="s">
        <v>131</v>
      </c>
      <c r="DR175" s="3" t="s">
        <v>131</v>
      </c>
      <c r="DS175" s="3" t="s">
        <v>131</v>
      </c>
      <c r="DT175" s="3" t="s">
        <v>131</v>
      </c>
      <c r="DU175" s="3" t="s">
        <v>131</v>
      </c>
      <c r="DV175" s="3" t="s">
        <v>131</v>
      </c>
      <c r="DW175" s="3" t="s">
        <v>131</v>
      </c>
      <c r="DX175" s="3" t="s">
        <v>131</v>
      </c>
      <c r="DY175" s="3" t="s">
        <v>131</v>
      </c>
      <c r="DZ175" s="3" t="s">
        <v>131</v>
      </c>
      <c r="EA175" s="3" t="s">
        <v>131</v>
      </c>
      <c r="EB175" s="3" t="s">
        <v>131</v>
      </c>
      <c r="EC175" s="3" t="s">
        <v>131</v>
      </c>
      <c r="ED175" s="3" t="s">
        <v>131</v>
      </c>
      <c r="EE175" s="3" t="s">
        <v>131</v>
      </c>
    </row>
    <row r="176" spans="1:135" s="90" customFormat="1" ht="16.5" x14ac:dyDescent="0.35">
      <c r="A176" s="3">
        <v>48</v>
      </c>
      <c r="B176" s="19">
        <v>40304</v>
      </c>
      <c r="C176" s="3">
        <v>17213605</v>
      </c>
      <c r="D176" s="17" t="s">
        <v>237</v>
      </c>
      <c r="E176" s="15">
        <v>924.32650000000001</v>
      </c>
      <c r="F176" s="15"/>
      <c r="G176" s="85" t="s">
        <v>128</v>
      </c>
      <c r="H176" s="86">
        <v>39.293199999999999</v>
      </c>
      <c r="I176" s="15">
        <v>38.152099999999997</v>
      </c>
      <c r="J176" s="15" t="s">
        <v>127</v>
      </c>
      <c r="K176" s="15"/>
      <c r="L176" s="15"/>
      <c r="M176" s="15">
        <v>354.274</v>
      </c>
      <c r="N176" s="15" t="s">
        <v>128</v>
      </c>
      <c r="O176" s="15"/>
      <c r="P176" s="15">
        <v>4.8734000000000002</v>
      </c>
      <c r="Q176" s="15" t="s">
        <v>183</v>
      </c>
      <c r="R176" s="15">
        <v>19.173999999999999</v>
      </c>
      <c r="S176" s="15"/>
      <c r="T176" s="15"/>
      <c r="U176" s="15"/>
      <c r="V176" s="15"/>
      <c r="W176" s="15">
        <v>39.186700000000002</v>
      </c>
      <c r="X176" s="15">
        <v>0.81738900000000003</v>
      </c>
      <c r="Y176" s="15">
        <v>5.1577999999999999</v>
      </c>
      <c r="Z176" s="15">
        <v>63.653300000000002</v>
      </c>
      <c r="AA176" s="15">
        <v>55.6</v>
      </c>
      <c r="AB176" s="15"/>
      <c r="AC176" s="15">
        <v>42</v>
      </c>
      <c r="AD176" s="15">
        <v>159.80000000000001</v>
      </c>
      <c r="AE176" s="15">
        <v>42</v>
      </c>
      <c r="AF176" s="15"/>
      <c r="AG176" s="15"/>
      <c r="AH176" s="15"/>
      <c r="AI176" s="15"/>
      <c r="AJ176" s="15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115" t="s">
        <v>328</v>
      </c>
      <c r="CV176" s="115">
        <v>15.1</v>
      </c>
      <c r="CW176" s="115" t="s">
        <v>328</v>
      </c>
      <c r="CX176" s="106"/>
      <c r="CY176" s="122">
        <v>10.5</v>
      </c>
      <c r="CZ176" s="115" t="s">
        <v>328</v>
      </c>
      <c r="DA176" s="115" t="s">
        <v>328</v>
      </c>
      <c r="DB176" s="106"/>
      <c r="DC176" s="106"/>
      <c r="DD176" s="115" t="s">
        <v>328</v>
      </c>
      <c r="DE176" s="99"/>
      <c r="DF176" s="99"/>
      <c r="DG176" s="99"/>
      <c r="DH176" s="99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</row>
    <row r="177" spans="1:135" s="90" customFormat="1" ht="16.5" x14ac:dyDescent="0.35">
      <c r="A177" s="3">
        <v>48</v>
      </c>
      <c r="B177" s="19">
        <v>40629</v>
      </c>
      <c r="C177" s="3">
        <v>17213605</v>
      </c>
      <c r="D177" s="17" t="s">
        <v>237</v>
      </c>
      <c r="E177" s="15">
        <v>887.04459999999995</v>
      </c>
      <c r="F177" s="15"/>
      <c r="G177" s="3" t="s">
        <v>127</v>
      </c>
      <c r="H177" s="86">
        <v>28.255700000000001</v>
      </c>
      <c r="I177" s="15">
        <v>33.262799999999999</v>
      </c>
      <c r="J177" s="15" t="s">
        <v>127</v>
      </c>
      <c r="K177" s="15" t="s">
        <v>127</v>
      </c>
      <c r="L177" s="15"/>
      <c r="M177" s="15">
        <v>262.3716</v>
      </c>
      <c r="N177" s="15" t="s">
        <v>127</v>
      </c>
      <c r="O177" s="15" t="s">
        <v>127</v>
      </c>
      <c r="P177" s="15" t="s">
        <v>127</v>
      </c>
      <c r="Q177" s="15">
        <v>1.7542</v>
      </c>
      <c r="R177" s="15">
        <v>0.25669999999999998</v>
      </c>
      <c r="S177" s="15"/>
      <c r="T177" s="15"/>
      <c r="U177" s="15">
        <v>160.6087</v>
      </c>
      <c r="V177" s="15"/>
      <c r="W177" s="15"/>
      <c r="X177" s="15"/>
      <c r="Y177" s="15"/>
      <c r="Z177" s="15"/>
      <c r="AA177" s="15">
        <v>58</v>
      </c>
      <c r="AB177" s="15"/>
      <c r="AC177" s="15"/>
      <c r="AD177" s="15"/>
      <c r="AE177" s="15">
        <v>39.213099999999997</v>
      </c>
      <c r="AF177" s="15"/>
      <c r="AG177" s="15"/>
      <c r="AH177" s="15"/>
      <c r="AI177" s="15"/>
      <c r="AJ177" s="15"/>
      <c r="AK177" s="3" t="s">
        <v>127</v>
      </c>
      <c r="AL177" s="3" t="s">
        <v>127</v>
      </c>
      <c r="AM177" s="3" t="s">
        <v>127</v>
      </c>
      <c r="AN177" s="3" t="s">
        <v>127</v>
      </c>
      <c r="AO177" s="3" t="s">
        <v>127</v>
      </c>
      <c r="AP177" s="3" t="s">
        <v>127</v>
      </c>
      <c r="AQ177" s="3" t="s">
        <v>127</v>
      </c>
      <c r="AR177" s="3" t="s">
        <v>127</v>
      </c>
      <c r="AS177" s="3" t="s">
        <v>127</v>
      </c>
      <c r="AT177" s="3" t="s">
        <v>127</v>
      </c>
      <c r="AU177" s="3" t="s">
        <v>127</v>
      </c>
      <c r="AV177" s="3" t="s">
        <v>127</v>
      </c>
      <c r="AW177" s="3" t="s">
        <v>127</v>
      </c>
      <c r="AX177" s="3" t="s">
        <v>127</v>
      </c>
      <c r="AY177" s="3" t="s">
        <v>127</v>
      </c>
      <c r="AZ177" s="3" t="s">
        <v>127</v>
      </c>
      <c r="BA177" s="3" t="s">
        <v>127</v>
      </c>
      <c r="BB177" s="3" t="s">
        <v>127</v>
      </c>
      <c r="BC177" s="3" t="s">
        <v>127</v>
      </c>
      <c r="BD177" s="3" t="s">
        <v>127</v>
      </c>
      <c r="BE177" s="3">
        <v>1.71</v>
      </c>
      <c r="BF177" s="3" t="s">
        <v>127</v>
      </c>
      <c r="BG177" s="3" t="s">
        <v>127</v>
      </c>
      <c r="BH177" s="3" t="s">
        <v>127</v>
      </c>
      <c r="BI177" s="3" t="s">
        <v>127</v>
      </c>
      <c r="BJ177" s="3" t="s">
        <v>127</v>
      </c>
      <c r="BK177" s="3" t="s">
        <v>127</v>
      </c>
      <c r="BL177" s="3" t="s">
        <v>127</v>
      </c>
      <c r="BM177" s="3" t="s">
        <v>127</v>
      </c>
      <c r="BN177" s="3" t="s">
        <v>127</v>
      </c>
      <c r="BO177" s="3" t="s">
        <v>127</v>
      </c>
      <c r="BP177" s="3" t="s">
        <v>127</v>
      </c>
      <c r="BQ177" s="3" t="s">
        <v>127</v>
      </c>
      <c r="BR177" s="3" t="s">
        <v>127</v>
      </c>
      <c r="BS177" s="3" t="s">
        <v>127</v>
      </c>
      <c r="BT177" s="3" t="s">
        <v>127</v>
      </c>
      <c r="BU177" s="3" t="s">
        <v>127</v>
      </c>
      <c r="BV177" s="3" t="s">
        <v>127</v>
      </c>
      <c r="BW177" s="3" t="s">
        <v>127</v>
      </c>
      <c r="BX177" s="3" t="s">
        <v>127</v>
      </c>
      <c r="BY177" s="3" t="s">
        <v>127</v>
      </c>
      <c r="BZ177" s="3" t="s">
        <v>127</v>
      </c>
      <c r="CA177" s="3" t="s">
        <v>127</v>
      </c>
      <c r="CB177" s="3" t="s">
        <v>127</v>
      </c>
      <c r="CC177" s="3" t="s">
        <v>127</v>
      </c>
      <c r="CD177" s="3">
        <v>4.84</v>
      </c>
      <c r="CE177" s="3" t="s">
        <v>127</v>
      </c>
      <c r="CF177" s="3" t="s">
        <v>127</v>
      </c>
      <c r="CG177" s="3" t="s">
        <v>127</v>
      </c>
      <c r="CH177" s="3" t="s">
        <v>127</v>
      </c>
      <c r="CI177" s="3" t="s">
        <v>127</v>
      </c>
      <c r="CJ177" s="3" t="s">
        <v>127</v>
      </c>
      <c r="CK177" s="3" t="s">
        <v>127</v>
      </c>
      <c r="CL177" s="3" t="s">
        <v>127</v>
      </c>
      <c r="CM177" s="3" t="s">
        <v>127</v>
      </c>
      <c r="CN177" s="3" t="s">
        <v>127</v>
      </c>
      <c r="CO177" s="3" t="s">
        <v>127</v>
      </c>
      <c r="CP177" s="3" t="s">
        <v>127</v>
      </c>
      <c r="CQ177" s="3" t="s">
        <v>127</v>
      </c>
      <c r="CR177" s="3" t="s">
        <v>127</v>
      </c>
      <c r="CS177" s="3" t="s">
        <v>127</v>
      </c>
      <c r="CT177" s="3"/>
      <c r="CU177" s="104" t="s">
        <v>330</v>
      </c>
      <c r="CV177" s="105">
        <v>70</v>
      </c>
      <c r="CW177" s="105" t="s">
        <v>328</v>
      </c>
      <c r="CX177" s="107" t="s">
        <v>328</v>
      </c>
      <c r="CY177" s="105" t="s">
        <v>328</v>
      </c>
      <c r="CZ177" s="105">
        <v>1.5</v>
      </c>
      <c r="DA177" s="105">
        <v>5.9</v>
      </c>
      <c r="DB177" s="106"/>
      <c r="DC177" s="106"/>
      <c r="DD177" s="105">
        <v>17</v>
      </c>
      <c r="DE177" s="99"/>
      <c r="DF177" s="99"/>
      <c r="DG177" s="99"/>
      <c r="DH177" s="99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</row>
    <row r="178" spans="1:135" s="90" customFormat="1" x14ac:dyDescent="0.2">
      <c r="A178" s="3">
        <v>48</v>
      </c>
      <c r="B178" s="19">
        <v>42115</v>
      </c>
      <c r="C178" s="3">
        <v>17213605</v>
      </c>
      <c r="D178" s="17" t="s">
        <v>237</v>
      </c>
      <c r="E178" s="15">
        <v>256</v>
      </c>
      <c r="F178" s="15">
        <v>127</v>
      </c>
      <c r="G178" s="3" t="s">
        <v>127</v>
      </c>
      <c r="H178" s="86">
        <v>31.5915</v>
      </c>
      <c r="I178" s="15">
        <v>35.392200000000003</v>
      </c>
      <c r="J178" s="15" t="s">
        <v>127</v>
      </c>
      <c r="K178" s="15" t="s">
        <v>127</v>
      </c>
      <c r="L178" s="15" t="s">
        <v>127</v>
      </c>
      <c r="M178" s="15">
        <v>224.148</v>
      </c>
      <c r="N178" s="15" t="s">
        <v>127</v>
      </c>
      <c r="O178" s="15" t="s">
        <v>127</v>
      </c>
      <c r="P178" s="15" t="s">
        <v>139</v>
      </c>
      <c r="Q178" s="15" t="s">
        <v>127</v>
      </c>
      <c r="R178" s="15" t="s">
        <v>127</v>
      </c>
      <c r="S178" s="15">
        <v>133.79599999999999</v>
      </c>
      <c r="T178" s="15" t="s">
        <v>127</v>
      </c>
      <c r="U178" s="15"/>
      <c r="V178" s="15"/>
      <c r="W178" s="15">
        <v>41.604700000000001</v>
      </c>
      <c r="X178" s="15">
        <v>0.52702199999999999</v>
      </c>
      <c r="Y178" s="15">
        <v>5.9035799999999998</v>
      </c>
      <c r="Z178" s="15">
        <v>61.282400000000003</v>
      </c>
      <c r="AA178" s="15">
        <v>42.718200000000003</v>
      </c>
      <c r="AB178" s="15" t="s">
        <v>127</v>
      </c>
      <c r="AC178" s="15">
        <v>40.527700000000003</v>
      </c>
      <c r="AD178" s="15">
        <v>333</v>
      </c>
      <c r="AE178" s="15">
        <v>47.5747</v>
      </c>
      <c r="AF178" s="15" t="s">
        <v>238</v>
      </c>
      <c r="AG178" s="15"/>
      <c r="AH178" s="15"/>
      <c r="AI178" s="15"/>
      <c r="AJ178" s="15"/>
      <c r="AK178" s="3" t="s">
        <v>127</v>
      </c>
      <c r="AL178" s="3" t="s">
        <v>127</v>
      </c>
      <c r="AM178" s="3" t="s">
        <v>127</v>
      </c>
      <c r="AN178" s="3" t="s">
        <v>127</v>
      </c>
      <c r="AO178" s="3" t="s">
        <v>127</v>
      </c>
      <c r="AP178" s="3" t="s">
        <v>127</v>
      </c>
      <c r="AQ178" s="3" t="s">
        <v>127</v>
      </c>
      <c r="AR178" s="3" t="s">
        <v>127</v>
      </c>
      <c r="AS178" s="3" t="s">
        <v>127</v>
      </c>
      <c r="AT178" s="3" t="s">
        <v>127</v>
      </c>
      <c r="AU178" s="3" t="s">
        <v>127</v>
      </c>
      <c r="AV178" s="3" t="s">
        <v>127</v>
      </c>
      <c r="AW178" s="3" t="s">
        <v>127</v>
      </c>
      <c r="AX178" s="3" t="s">
        <v>127</v>
      </c>
      <c r="AY178" s="3" t="s">
        <v>127</v>
      </c>
      <c r="AZ178" s="3" t="s">
        <v>127</v>
      </c>
      <c r="BA178" s="3" t="s">
        <v>127</v>
      </c>
      <c r="BB178" s="3" t="s">
        <v>127</v>
      </c>
      <c r="BC178" s="3" t="s">
        <v>127</v>
      </c>
      <c r="BD178" s="3" t="s">
        <v>127</v>
      </c>
      <c r="BE178" s="3" t="s">
        <v>127</v>
      </c>
      <c r="BF178" s="3" t="s">
        <v>127</v>
      </c>
      <c r="BG178" s="3" t="s">
        <v>127</v>
      </c>
      <c r="BH178" s="3" t="s">
        <v>127</v>
      </c>
      <c r="BI178" s="3" t="s">
        <v>127</v>
      </c>
      <c r="BJ178" s="3" t="s">
        <v>127</v>
      </c>
      <c r="BK178" s="3" t="s">
        <v>127</v>
      </c>
      <c r="BL178" s="3" t="s">
        <v>127</v>
      </c>
      <c r="BM178" s="3" t="s">
        <v>127</v>
      </c>
      <c r="BN178" s="3" t="s">
        <v>127</v>
      </c>
      <c r="BO178" s="3" t="s">
        <v>127</v>
      </c>
      <c r="BP178" s="3" t="s">
        <v>127</v>
      </c>
      <c r="BQ178" s="3" t="s">
        <v>127</v>
      </c>
      <c r="BR178" s="3" t="s">
        <v>127</v>
      </c>
      <c r="BS178" s="3" t="s">
        <v>127</v>
      </c>
      <c r="BT178" s="3" t="s">
        <v>127</v>
      </c>
      <c r="BU178" s="3" t="s">
        <v>127</v>
      </c>
      <c r="BV178" s="3" t="s">
        <v>127</v>
      </c>
      <c r="BW178" s="3" t="s">
        <v>127</v>
      </c>
      <c r="BX178" s="3" t="s">
        <v>127</v>
      </c>
      <c r="BY178" s="3" t="s">
        <v>127</v>
      </c>
      <c r="BZ178" s="3" t="s">
        <v>127</v>
      </c>
      <c r="CA178" s="3" t="s">
        <v>127</v>
      </c>
      <c r="CB178" s="3" t="s">
        <v>127</v>
      </c>
      <c r="CC178" s="3" t="s">
        <v>127</v>
      </c>
      <c r="CD178" s="3">
        <v>3.85</v>
      </c>
      <c r="CE178" s="3" t="s">
        <v>127</v>
      </c>
      <c r="CF178" s="3" t="s">
        <v>127</v>
      </c>
      <c r="CG178" s="3" t="s">
        <v>127</v>
      </c>
      <c r="CH178" s="3" t="s">
        <v>127</v>
      </c>
      <c r="CI178" s="3" t="s">
        <v>154</v>
      </c>
      <c r="CJ178" s="3" t="s">
        <v>127</v>
      </c>
      <c r="CK178" s="3" t="s">
        <v>127</v>
      </c>
      <c r="CL178" s="3" t="s">
        <v>127</v>
      </c>
      <c r="CM178" s="3" t="s">
        <v>127</v>
      </c>
      <c r="CN178" s="3" t="s">
        <v>127</v>
      </c>
      <c r="CO178" s="3" t="s">
        <v>127</v>
      </c>
      <c r="CP178" s="3" t="s">
        <v>127</v>
      </c>
      <c r="CQ178" s="3" t="s">
        <v>127</v>
      </c>
      <c r="CR178" s="3" t="s">
        <v>127</v>
      </c>
      <c r="CS178" s="3" t="s">
        <v>168</v>
      </c>
      <c r="CT178" s="3"/>
      <c r="CU178" s="116">
        <v>0.114</v>
      </c>
      <c r="CV178" s="117">
        <v>4.7050000000000001</v>
      </c>
      <c r="CW178" s="116">
        <v>0.11700000000000001</v>
      </c>
      <c r="CX178" s="100">
        <v>11.167999999999999</v>
      </c>
      <c r="CY178" s="117">
        <v>4.9000000000000004</v>
      </c>
      <c r="CZ178" s="100" t="s">
        <v>153</v>
      </c>
      <c r="DA178" s="100" t="s">
        <v>153</v>
      </c>
      <c r="DB178" s="106" t="s">
        <v>127</v>
      </c>
      <c r="DC178" s="106" t="s">
        <v>127</v>
      </c>
      <c r="DD178" s="100"/>
      <c r="DE178" s="106" t="s">
        <v>127</v>
      </c>
      <c r="DF178" s="106" t="s">
        <v>127</v>
      </c>
      <c r="DG178" s="106" t="s">
        <v>127</v>
      </c>
      <c r="DH178" s="106" t="s">
        <v>127</v>
      </c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</row>
    <row r="179" spans="1:135" s="90" customFormat="1" x14ac:dyDescent="0.2">
      <c r="A179" s="3">
        <v>48</v>
      </c>
      <c r="B179" s="19">
        <v>42892</v>
      </c>
      <c r="C179" s="3">
        <v>17213605</v>
      </c>
      <c r="D179" s="17" t="s">
        <v>237</v>
      </c>
      <c r="E179" s="15">
        <v>340</v>
      </c>
      <c r="F179" s="15">
        <v>91</v>
      </c>
      <c r="G179" s="3" t="s">
        <v>127</v>
      </c>
      <c r="H179" s="86">
        <v>31.667899999999999</v>
      </c>
      <c r="I179" s="15">
        <v>37.508400000000002</v>
      </c>
      <c r="J179" s="15" t="s">
        <v>127</v>
      </c>
      <c r="K179" s="15" t="s">
        <v>127</v>
      </c>
      <c r="L179" s="15" t="s">
        <v>127</v>
      </c>
      <c r="M179" s="15">
        <v>251.471</v>
      </c>
      <c r="N179" s="15" t="s">
        <v>127</v>
      </c>
      <c r="O179" s="15" t="s">
        <v>136</v>
      </c>
      <c r="P179" s="15" t="s">
        <v>136</v>
      </c>
      <c r="Q179" s="15" t="s">
        <v>127</v>
      </c>
      <c r="R179" s="15">
        <v>149.405</v>
      </c>
      <c r="S179" s="15"/>
      <c r="T179" s="15" t="s">
        <v>161</v>
      </c>
      <c r="U179" s="15">
        <v>181.41</v>
      </c>
      <c r="V179" s="15"/>
      <c r="W179" s="15">
        <v>42.1111</v>
      </c>
      <c r="X179" s="15">
        <v>0.69976400000000005</v>
      </c>
      <c r="Y179" s="15">
        <v>6.1542199999999996</v>
      </c>
      <c r="Z179" s="15">
        <v>64.779700000000005</v>
      </c>
      <c r="AA179" s="15">
        <v>32.262099999999997</v>
      </c>
      <c r="AB179" s="15" t="s">
        <v>148</v>
      </c>
      <c r="AC179" s="15">
        <v>53.722099999999998</v>
      </c>
      <c r="AD179" s="15">
        <v>161</v>
      </c>
      <c r="AE179" s="15">
        <v>42.420099999999998</v>
      </c>
      <c r="AF179" s="15"/>
      <c r="AG179" s="15"/>
      <c r="AH179" s="15"/>
      <c r="AI179" s="4">
        <v>334</v>
      </c>
      <c r="AJ179" s="4"/>
      <c r="AK179" s="3" t="s">
        <v>127</v>
      </c>
      <c r="AL179" s="3" t="s">
        <v>127</v>
      </c>
      <c r="AM179" s="3" t="s">
        <v>127</v>
      </c>
      <c r="AN179" s="3" t="s">
        <v>127</v>
      </c>
      <c r="AO179" s="3" t="s">
        <v>127</v>
      </c>
      <c r="AP179" s="3" t="s">
        <v>127</v>
      </c>
      <c r="AQ179" s="3" t="s">
        <v>127</v>
      </c>
      <c r="AR179" s="3" t="s">
        <v>127</v>
      </c>
      <c r="AS179" s="3" t="s">
        <v>170</v>
      </c>
      <c r="AT179" s="3" t="s">
        <v>127</v>
      </c>
      <c r="AU179" s="3" t="s">
        <v>127</v>
      </c>
      <c r="AV179" s="3" t="s">
        <v>127</v>
      </c>
      <c r="AW179" s="3" t="s">
        <v>127</v>
      </c>
      <c r="AX179" s="3" t="s">
        <v>127</v>
      </c>
      <c r="AY179" s="3" t="s">
        <v>127</v>
      </c>
      <c r="AZ179" s="3" t="s">
        <v>127</v>
      </c>
      <c r="BA179" s="3" t="s">
        <v>127</v>
      </c>
      <c r="BB179" s="3" t="s">
        <v>127</v>
      </c>
      <c r="BC179" s="3" t="s">
        <v>127</v>
      </c>
      <c r="BD179" s="3" t="s">
        <v>127</v>
      </c>
      <c r="BE179" s="3" t="s">
        <v>127</v>
      </c>
      <c r="BF179" s="3" t="s">
        <v>127</v>
      </c>
      <c r="BG179" s="3" t="s">
        <v>127</v>
      </c>
      <c r="BH179" s="3" t="s">
        <v>127</v>
      </c>
      <c r="BI179" s="3" t="s">
        <v>127</v>
      </c>
      <c r="BJ179" s="3" t="s">
        <v>127</v>
      </c>
      <c r="BK179" s="3" t="s">
        <v>127</v>
      </c>
      <c r="BL179" s="3" t="s">
        <v>127</v>
      </c>
      <c r="BM179" s="3" t="s">
        <v>127</v>
      </c>
      <c r="BN179" s="3" t="s">
        <v>127</v>
      </c>
      <c r="BO179" s="3" t="s">
        <v>127</v>
      </c>
      <c r="BP179" s="3" t="s">
        <v>127</v>
      </c>
      <c r="BQ179" s="3" t="s">
        <v>127</v>
      </c>
      <c r="BR179" s="3" t="s">
        <v>127</v>
      </c>
      <c r="BS179" s="3" t="s">
        <v>127</v>
      </c>
      <c r="BT179" s="3" t="s">
        <v>127</v>
      </c>
      <c r="BU179" s="3" t="s">
        <v>127</v>
      </c>
      <c r="BV179" s="3" t="s">
        <v>127</v>
      </c>
      <c r="BW179" s="3" t="s">
        <v>127</v>
      </c>
      <c r="BX179" s="3" t="s">
        <v>127</v>
      </c>
      <c r="BY179" s="3" t="s">
        <v>127</v>
      </c>
      <c r="BZ179" s="3" t="s">
        <v>127</v>
      </c>
      <c r="CA179" s="3" t="s">
        <v>127</v>
      </c>
      <c r="CB179" s="3" t="s">
        <v>127</v>
      </c>
      <c r="CC179" s="3" t="s">
        <v>127</v>
      </c>
      <c r="CD179" s="3">
        <v>3.09</v>
      </c>
      <c r="CE179" s="3" t="s">
        <v>127</v>
      </c>
      <c r="CF179" s="3" t="s">
        <v>127</v>
      </c>
      <c r="CG179" s="3" t="s">
        <v>127</v>
      </c>
      <c r="CH179" s="3" t="s">
        <v>127</v>
      </c>
      <c r="CI179" s="3" t="s">
        <v>127</v>
      </c>
      <c r="CJ179" s="3" t="s">
        <v>127</v>
      </c>
      <c r="CK179" s="3" t="s">
        <v>127</v>
      </c>
      <c r="CL179" s="3" t="s">
        <v>127</v>
      </c>
      <c r="CM179" s="3" t="s">
        <v>127</v>
      </c>
      <c r="CN179" s="3" t="s">
        <v>127</v>
      </c>
      <c r="CO179" s="3" t="s">
        <v>127</v>
      </c>
      <c r="CP179" s="3" t="s">
        <v>127</v>
      </c>
      <c r="CQ179" s="3" t="s">
        <v>127</v>
      </c>
      <c r="CR179" s="3" t="s">
        <v>127</v>
      </c>
      <c r="CS179" s="3" t="s">
        <v>127</v>
      </c>
      <c r="CT179" s="3"/>
      <c r="CU179" s="111" t="s">
        <v>133</v>
      </c>
      <c r="CV179" s="111">
        <v>138</v>
      </c>
      <c r="CW179" s="106" t="s">
        <v>127</v>
      </c>
      <c r="CX179" s="99" t="s">
        <v>156</v>
      </c>
      <c r="CY179" s="99" t="s">
        <v>156</v>
      </c>
      <c r="CZ179" s="99" t="s">
        <v>131</v>
      </c>
      <c r="DA179" s="99" t="s">
        <v>131</v>
      </c>
      <c r="DB179" s="106" t="s">
        <v>127</v>
      </c>
      <c r="DC179" s="106" t="s">
        <v>127</v>
      </c>
      <c r="DD179" s="106" t="s">
        <v>127</v>
      </c>
      <c r="DE179" s="99"/>
      <c r="DF179" s="99"/>
      <c r="DG179" s="99"/>
      <c r="DH179" s="99"/>
      <c r="DI179" s="3" t="s">
        <v>239</v>
      </c>
      <c r="DJ179" s="3" t="s">
        <v>127</v>
      </c>
      <c r="DK179" s="3">
        <v>645.5</v>
      </c>
      <c r="DL179" s="3" t="s">
        <v>127</v>
      </c>
      <c r="DM179" s="3" t="s">
        <v>127</v>
      </c>
      <c r="DN179" s="3" t="s">
        <v>127</v>
      </c>
      <c r="DO179" s="3" t="s">
        <v>127</v>
      </c>
      <c r="DP179" s="3" t="s">
        <v>127</v>
      </c>
      <c r="DQ179" s="3" t="s">
        <v>127</v>
      </c>
      <c r="DR179" s="3" t="s">
        <v>127</v>
      </c>
      <c r="DS179" s="3" t="s">
        <v>127</v>
      </c>
      <c r="DT179" s="3" t="s">
        <v>127</v>
      </c>
      <c r="DU179" s="3" t="s">
        <v>127</v>
      </c>
      <c r="DV179" s="3" t="s">
        <v>127</v>
      </c>
      <c r="DW179" s="3" t="s">
        <v>127</v>
      </c>
      <c r="DX179" s="3" t="s">
        <v>127</v>
      </c>
      <c r="DY179" s="3" t="s">
        <v>127</v>
      </c>
      <c r="DZ179" s="3" t="s">
        <v>127</v>
      </c>
      <c r="EA179" s="3" t="s">
        <v>127</v>
      </c>
      <c r="EB179" s="3" t="s">
        <v>127</v>
      </c>
      <c r="EC179" s="3" t="s">
        <v>127</v>
      </c>
      <c r="ED179" s="3" t="s">
        <v>127</v>
      </c>
      <c r="EE179" s="3" t="s">
        <v>127</v>
      </c>
    </row>
    <row r="180" spans="1:135" s="90" customFormat="1" x14ac:dyDescent="0.2">
      <c r="A180" s="3">
        <v>48</v>
      </c>
      <c r="B180" s="19">
        <v>43514</v>
      </c>
      <c r="C180" s="3">
        <v>17213605</v>
      </c>
      <c r="D180" s="17" t="s">
        <v>237</v>
      </c>
      <c r="E180" s="3">
        <v>401</v>
      </c>
      <c r="F180" s="3">
        <v>104</v>
      </c>
      <c r="G180" s="3" t="s">
        <v>127</v>
      </c>
      <c r="H180" s="2">
        <v>35.213299999999997</v>
      </c>
      <c r="I180" s="2">
        <v>37.773299999999999</v>
      </c>
      <c r="J180" s="3" t="s">
        <v>127</v>
      </c>
      <c r="K180" s="3" t="s">
        <v>127</v>
      </c>
      <c r="L180" s="3" t="s">
        <v>127</v>
      </c>
      <c r="M180" s="2">
        <v>209.74199999999999</v>
      </c>
      <c r="N180" s="3" t="s">
        <v>127</v>
      </c>
      <c r="O180" s="3" t="s">
        <v>127</v>
      </c>
      <c r="P180" s="2" t="s">
        <v>127</v>
      </c>
      <c r="Q180" s="3" t="s">
        <v>127</v>
      </c>
      <c r="R180" s="3" t="s">
        <v>127</v>
      </c>
      <c r="S180" s="3" t="s">
        <v>127</v>
      </c>
      <c r="T180" s="2">
        <v>11.0923</v>
      </c>
      <c r="U180" s="3"/>
      <c r="V180" s="3"/>
      <c r="W180" s="2">
        <v>42.8733</v>
      </c>
      <c r="X180" s="2">
        <v>0.70460400000000001</v>
      </c>
      <c r="Y180" s="2">
        <v>6.1337200000000003</v>
      </c>
      <c r="Z180" s="2">
        <v>64.452200000000005</v>
      </c>
      <c r="AA180" s="2">
        <v>38.308399999999999</v>
      </c>
      <c r="AB180" s="2"/>
      <c r="AC180" s="2">
        <v>43.023299999999999</v>
      </c>
      <c r="AD180" s="2">
        <v>174</v>
      </c>
      <c r="AE180" s="2">
        <v>40.810200000000002</v>
      </c>
      <c r="AF180" s="2"/>
      <c r="AG180" s="2"/>
      <c r="AH180" s="2"/>
      <c r="AI180" s="88">
        <v>0.2218</v>
      </c>
      <c r="AJ180" s="88">
        <v>8.1999999999999993</v>
      </c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3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109" t="s">
        <v>133</v>
      </c>
      <c r="CV180" s="109">
        <v>25.8</v>
      </c>
      <c r="CW180" s="109" t="s">
        <v>131</v>
      </c>
      <c r="CX180" s="109" t="s">
        <v>131</v>
      </c>
      <c r="CY180" s="109" t="s">
        <v>131</v>
      </c>
      <c r="CZ180" s="109" t="s">
        <v>131</v>
      </c>
      <c r="DA180" s="109" t="s">
        <v>131</v>
      </c>
      <c r="DB180" s="109" t="s">
        <v>131</v>
      </c>
      <c r="DC180" s="109" t="s">
        <v>131</v>
      </c>
      <c r="DD180" s="109" t="s">
        <v>131</v>
      </c>
      <c r="DE180" s="99"/>
      <c r="DF180" s="99"/>
      <c r="DG180" s="99"/>
      <c r="DH180" s="99"/>
      <c r="DI180" s="3"/>
      <c r="DJ180" s="3" t="s">
        <v>131</v>
      </c>
      <c r="DK180" s="3" t="s">
        <v>131</v>
      </c>
      <c r="DL180" s="3" t="s">
        <v>131</v>
      </c>
      <c r="DM180" s="3" t="s">
        <v>131</v>
      </c>
      <c r="DN180" s="3" t="s">
        <v>131</v>
      </c>
      <c r="DO180" s="3" t="s">
        <v>131</v>
      </c>
      <c r="DP180" s="3" t="s">
        <v>131</v>
      </c>
      <c r="DQ180" s="3" t="s">
        <v>131</v>
      </c>
      <c r="DR180" s="3" t="s">
        <v>131</v>
      </c>
      <c r="DS180" s="3" t="s">
        <v>131</v>
      </c>
      <c r="DT180" s="3" t="s">
        <v>131</v>
      </c>
      <c r="DU180" s="3" t="s">
        <v>131</v>
      </c>
      <c r="DV180" s="3" t="s">
        <v>131</v>
      </c>
      <c r="DW180" s="3" t="s">
        <v>131</v>
      </c>
      <c r="DX180" s="3" t="s">
        <v>131</v>
      </c>
      <c r="DY180" s="3" t="s">
        <v>131</v>
      </c>
      <c r="DZ180" s="3" t="s">
        <v>131</v>
      </c>
      <c r="EA180" s="3" t="s">
        <v>131</v>
      </c>
      <c r="EB180" s="3" t="s">
        <v>131</v>
      </c>
      <c r="EC180" s="3" t="s">
        <v>131</v>
      </c>
      <c r="ED180" s="3" t="s">
        <v>131</v>
      </c>
      <c r="EE180" s="3" t="s">
        <v>131</v>
      </c>
    </row>
    <row r="181" spans="1:135" s="90" customFormat="1" x14ac:dyDescent="0.2">
      <c r="A181" s="3">
        <v>49</v>
      </c>
      <c r="B181" s="19">
        <v>42163</v>
      </c>
      <c r="C181" s="3">
        <v>17213606</v>
      </c>
      <c r="D181" s="17" t="s">
        <v>240</v>
      </c>
      <c r="E181" s="15">
        <v>622</v>
      </c>
      <c r="F181" s="15">
        <v>249</v>
      </c>
      <c r="G181" s="3" t="s">
        <v>127</v>
      </c>
      <c r="H181" s="86">
        <v>44.134799999999998</v>
      </c>
      <c r="I181" s="15">
        <v>67.152500000000003</v>
      </c>
      <c r="J181" s="15" t="s">
        <v>127</v>
      </c>
      <c r="K181" s="15" t="s">
        <v>127</v>
      </c>
      <c r="L181" s="15" t="s">
        <v>127</v>
      </c>
      <c r="M181" s="15">
        <v>17.935099999999998</v>
      </c>
      <c r="N181" s="15" t="s">
        <v>127</v>
      </c>
      <c r="O181" s="15">
        <v>20.393899999999999</v>
      </c>
      <c r="P181" s="15">
        <v>2.7323200000000001</v>
      </c>
      <c r="Q181" s="15" t="s">
        <v>127</v>
      </c>
      <c r="R181" s="15" t="s">
        <v>127</v>
      </c>
      <c r="S181" s="15">
        <v>219.095</v>
      </c>
      <c r="T181" s="15">
        <v>12.635300000000001</v>
      </c>
      <c r="U181" s="15"/>
      <c r="V181" s="15"/>
      <c r="W181" s="15">
        <v>50.5486</v>
      </c>
      <c r="X181" s="15">
        <v>1.3845000000000001</v>
      </c>
      <c r="Y181" s="15">
        <v>9.7953899999999994</v>
      </c>
      <c r="Z181" s="15">
        <v>89.385400000000004</v>
      </c>
      <c r="AA181" s="15">
        <v>83.784899999999993</v>
      </c>
      <c r="AB181" s="15">
        <v>0.2928</v>
      </c>
      <c r="AC181" s="15">
        <v>45.892699999999998</v>
      </c>
      <c r="AD181" s="15">
        <v>233.9</v>
      </c>
      <c r="AE181" s="15">
        <v>38.104599999999998</v>
      </c>
      <c r="AF181" s="15"/>
      <c r="AG181" s="15"/>
      <c r="AH181" s="15"/>
      <c r="AI181" s="15"/>
      <c r="AJ181" s="15"/>
      <c r="AK181" s="3" t="s">
        <v>127</v>
      </c>
      <c r="AL181" s="3" t="s">
        <v>127</v>
      </c>
      <c r="AM181" s="3" t="s">
        <v>127</v>
      </c>
      <c r="AN181" s="3" t="s">
        <v>127</v>
      </c>
      <c r="AO181" s="3" t="s">
        <v>127</v>
      </c>
      <c r="AP181" s="3" t="s">
        <v>127</v>
      </c>
      <c r="AQ181" s="3" t="s">
        <v>127</v>
      </c>
      <c r="AR181" s="3" t="s">
        <v>127</v>
      </c>
      <c r="AS181" s="3" t="s">
        <v>127</v>
      </c>
      <c r="AT181" s="3" t="s">
        <v>127</v>
      </c>
      <c r="AU181" s="3" t="s">
        <v>127</v>
      </c>
      <c r="AV181" s="3" t="s">
        <v>127</v>
      </c>
      <c r="AW181" s="3" t="s">
        <v>127</v>
      </c>
      <c r="AX181" s="3" t="s">
        <v>127</v>
      </c>
      <c r="AY181" s="3" t="s">
        <v>127</v>
      </c>
      <c r="AZ181" s="3" t="s">
        <v>127</v>
      </c>
      <c r="BA181" s="3" t="s">
        <v>127</v>
      </c>
      <c r="BB181" s="3" t="s">
        <v>127</v>
      </c>
      <c r="BC181" s="3" t="s">
        <v>127</v>
      </c>
      <c r="BD181" s="3" t="s">
        <v>127</v>
      </c>
      <c r="BE181" s="3" t="s">
        <v>154</v>
      </c>
      <c r="BF181" s="3" t="s">
        <v>127</v>
      </c>
      <c r="BG181" s="3" t="s">
        <v>127</v>
      </c>
      <c r="BH181" s="3" t="s">
        <v>127</v>
      </c>
      <c r="BI181" s="3" t="s">
        <v>127</v>
      </c>
      <c r="BJ181" s="3" t="s">
        <v>127</v>
      </c>
      <c r="BK181" s="3" t="s">
        <v>127</v>
      </c>
      <c r="BL181" s="3" t="s">
        <v>127</v>
      </c>
      <c r="BM181" s="3" t="s">
        <v>127</v>
      </c>
      <c r="BN181" s="3" t="s">
        <v>127</v>
      </c>
      <c r="BO181" s="3" t="s">
        <v>127</v>
      </c>
      <c r="BP181" s="3" t="s">
        <v>127</v>
      </c>
      <c r="BQ181" s="3" t="s">
        <v>127</v>
      </c>
      <c r="BR181" s="3" t="s">
        <v>127</v>
      </c>
      <c r="BS181" s="3" t="s">
        <v>127</v>
      </c>
      <c r="BT181" s="3" t="s">
        <v>127</v>
      </c>
      <c r="BU181" s="3" t="s">
        <v>127</v>
      </c>
      <c r="BV181" s="3" t="s">
        <v>127</v>
      </c>
      <c r="BW181" s="3" t="s">
        <v>127</v>
      </c>
      <c r="BX181" s="3" t="s">
        <v>127</v>
      </c>
      <c r="BY181" s="3" t="s">
        <v>127</v>
      </c>
      <c r="BZ181" s="3" t="s">
        <v>127</v>
      </c>
      <c r="CA181" s="3" t="s">
        <v>127</v>
      </c>
      <c r="CB181" s="3" t="s">
        <v>127</v>
      </c>
      <c r="CC181" s="3" t="s">
        <v>127</v>
      </c>
      <c r="CD181" s="3">
        <v>32.26</v>
      </c>
      <c r="CE181" s="3" t="s">
        <v>127</v>
      </c>
      <c r="CF181" s="3" t="s">
        <v>127</v>
      </c>
      <c r="CG181" s="3" t="s">
        <v>127</v>
      </c>
      <c r="CH181" s="3" t="s">
        <v>127</v>
      </c>
      <c r="CI181" s="3" t="s">
        <v>154</v>
      </c>
      <c r="CJ181" s="3" t="s">
        <v>154</v>
      </c>
      <c r="CK181" s="3" t="s">
        <v>127</v>
      </c>
      <c r="CL181" s="3" t="s">
        <v>127</v>
      </c>
      <c r="CM181" s="3" t="s">
        <v>127</v>
      </c>
      <c r="CN181" s="3" t="s">
        <v>127</v>
      </c>
      <c r="CO181" s="3" t="s">
        <v>127</v>
      </c>
      <c r="CP181" s="3" t="s">
        <v>127</v>
      </c>
      <c r="CQ181" s="3" t="s">
        <v>127</v>
      </c>
      <c r="CR181" s="3" t="s">
        <v>127</v>
      </c>
      <c r="CS181" s="3" t="s">
        <v>168</v>
      </c>
      <c r="CT181" s="3"/>
      <c r="CU181" s="111" t="s">
        <v>133</v>
      </c>
      <c r="CV181" s="111" t="s">
        <v>297</v>
      </c>
      <c r="CW181" s="106" t="s">
        <v>127</v>
      </c>
      <c r="CX181" s="111" t="s">
        <v>156</v>
      </c>
      <c r="CY181" s="111" t="s">
        <v>156</v>
      </c>
      <c r="CZ181" s="106" t="s">
        <v>127</v>
      </c>
      <c r="DA181" s="106" t="s">
        <v>127</v>
      </c>
      <c r="DB181" s="106" t="s">
        <v>127</v>
      </c>
      <c r="DC181" s="106" t="s">
        <v>127</v>
      </c>
      <c r="DD181" s="99"/>
      <c r="DE181" s="111" t="s">
        <v>295</v>
      </c>
      <c r="DF181" s="111" t="s">
        <v>295</v>
      </c>
      <c r="DG181" s="111" t="s">
        <v>295</v>
      </c>
      <c r="DH181" s="106" t="s">
        <v>127</v>
      </c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</row>
    <row r="182" spans="1:135" s="90" customFormat="1" x14ac:dyDescent="0.2">
      <c r="A182" s="3">
        <v>49</v>
      </c>
      <c r="B182" s="19">
        <v>42891</v>
      </c>
      <c r="C182" s="3">
        <v>17213606</v>
      </c>
      <c r="D182" s="17" t="s">
        <v>240</v>
      </c>
      <c r="E182" s="15">
        <v>413</v>
      </c>
      <c r="F182" s="15">
        <v>230</v>
      </c>
      <c r="G182" s="3" t="s">
        <v>127</v>
      </c>
      <c r="H182" s="86">
        <v>35.062800000000003</v>
      </c>
      <c r="I182" s="15">
        <v>55.713799999999999</v>
      </c>
      <c r="J182" s="15" t="s">
        <v>127</v>
      </c>
      <c r="K182" s="15" t="s">
        <v>127</v>
      </c>
      <c r="L182" s="15" t="s">
        <v>127</v>
      </c>
      <c r="M182" s="15">
        <v>129.767</v>
      </c>
      <c r="N182" s="15" t="s">
        <v>127</v>
      </c>
      <c r="O182" s="15" t="s">
        <v>136</v>
      </c>
      <c r="P182" s="15">
        <v>25.217500000000001</v>
      </c>
      <c r="Q182" s="15" t="s">
        <v>127</v>
      </c>
      <c r="R182" s="15">
        <v>205.68100000000001</v>
      </c>
      <c r="S182" s="15"/>
      <c r="T182" s="15" t="s">
        <v>161</v>
      </c>
      <c r="U182" s="15">
        <v>253.18299999999999</v>
      </c>
      <c r="V182" s="15"/>
      <c r="W182" s="15">
        <v>48.869</v>
      </c>
      <c r="X182" s="15">
        <v>1.23058</v>
      </c>
      <c r="Y182" s="15">
        <v>9.0952199999999994</v>
      </c>
      <c r="Z182" s="15">
        <v>86.446700000000007</v>
      </c>
      <c r="AA182" s="15">
        <v>81.9392</v>
      </c>
      <c r="AB182" s="15">
        <v>0.44379999999999997</v>
      </c>
      <c r="AC182" s="15">
        <v>31.728300000000001</v>
      </c>
      <c r="AD182" s="15">
        <v>233</v>
      </c>
      <c r="AE182" s="15">
        <v>36.011600000000001</v>
      </c>
      <c r="AF182" s="15"/>
      <c r="AG182" s="15"/>
      <c r="AH182" s="15"/>
      <c r="AI182" s="15"/>
      <c r="AJ182" s="15"/>
      <c r="AK182" s="3" t="s">
        <v>127</v>
      </c>
      <c r="AL182" s="3" t="s">
        <v>127</v>
      </c>
      <c r="AM182" s="3" t="s">
        <v>127</v>
      </c>
      <c r="AN182" s="3" t="s">
        <v>127</v>
      </c>
      <c r="AO182" s="3" t="s">
        <v>127</v>
      </c>
      <c r="AP182" s="3" t="s">
        <v>127</v>
      </c>
      <c r="AQ182" s="3" t="s">
        <v>127</v>
      </c>
      <c r="AR182" s="3" t="s">
        <v>127</v>
      </c>
      <c r="AS182" s="3" t="s">
        <v>127</v>
      </c>
      <c r="AT182" s="3" t="s">
        <v>127</v>
      </c>
      <c r="AU182" s="3" t="s">
        <v>127</v>
      </c>
      <c r="AV182" s="3" t="s">
        <v>127</v>
      </c>
      <c r="AW182" s="3" t="s">
        <v>127</v>
      </c>
      <c r="AX182" s="3" t="s">
        <v>127</v>
      </c>
      <c r="AY182" s="3" t="s">
        <v>127</v>
      </c>
      <c r="AZ182" s="3" t="s">
        <v>127</v>
      </c>
      <c r="BA182" s="3" t="s">
        <v>127</v>
      </c>
      <c r="BB182" s="3" t="s">
        <v>127</v>
      </c>
      <c r="BC182" s="3">
        <v>28.56</v>
      </c>
      <c r="BD182" s="3" t="s">
        <v>127</v>
      </c>
      <c r="BE182" s="3">
        <v>118.5</v>
      </c>
      <c r="BF182" s="3" t="s">
        <v>127</v>
      </c>
      <c r="BG182" s="3" t="s">
        <v>127</v>
      </c>
      <c r="BH182" s="3" t="s">
        <v>127</v>
      </c>
      <c r="BI182" s="3" t="s">
        <v>127</v>
      </c>
      <c r="BJ182" s="3" t="s">
        <v>127</v>
      </c>
      <c r="BK182" s="3" t="s">
        <v>127</v>
      </c>
      <c r="BL182" s="3" t="s">
        <v>127</v>
      </c>
      <c r="BM182" s="3" t="s">
        <v>127</v>
      </c>
      <c r="BN182" s="3" t="s">
        <v>127</v>
      </c>
      <c r="BO182" s="3" t="s">
        <v>127</v>
      </c>
      <c r="BP182" s="3" t="s">
        <v>127</v>
      </c>
      <c r="BQ182" s="3" t="s">
        <v>127</v>
      </c>
      <c r="BR182" s="3" t="s">
        <v>127</v>
      </c>
      <c r="BS182" s="3" t="s">
        <v>127</v>
      </c>
      <c r="BT182" s="3" t="s">
        <v>127</v>
      </c>
      <c r="BU182" s="3" t="s">
        <v>127</v>
      </c>
      <c r="BV182" s="3" t="s">
        <v>127</v>
      </c>
      <c r="BW182" s="3" t="s">
        <v>127</v>
      </c>
      <c r="BX182" s="3" t="s">
        <v>127</v>
      </c>
      <c r="BY182" s="3" t="s">
        <v>127</v>
      </c>
      <c r="BZ182" s="3" t="s">
        <v>127</v>
      </c>
      <c r="CA182" s="3" t="s">
        <v>127</v>
      </c>
      <c r="CB182" s="3" t="s">
        <v>127</v>
      </c>
      <c r="CC182" s="3" t="s">
        <v>127</v>
      </c>
      <c r="CD182" s="3">
        <v>82.1</v>
      </c>
      <c r="CE182" s="3" t="s">
        <v>127</v>
      </c>
      <c r="CF182" s="3" t="s">
        <v>127</v>
      </c>
      <c r="CG182" s="3" t="s">
        <v>127</v>
      </c>
      <c r="CH182" s="3" t="s">
        <v>127</v>
      </c>
      <c r="CI182" s="3" t="s">
        <v>127</v>
      </c>
      <c r="CJ182" s="3" t="s">
        <v>127</v>
      </c>
      <c r="CK182" s="3" t="s">
        <v>127</v>
      </c>
      <c r="CL182" s="3" t="s">
        <v>127</v>
      </c>
      <c r="CM182" s="3" t="s">
        <v>127</v>
      </c>
      <c r="CN182" s="3" t="s">
        <v>127</v>
      </c>
      <c r="CO182" s="3" t="s">
        <v>127</v>
      </c>
      <c r="CP182" s="3" t="s">
        <v>127</v>
      </c>
      <c r="CQ182" s="3" t="s">
        <v>127</v>
      </c>
      <c r="CR182" s="3" t="s">
        <v>127</v>
      </c>
      <c r="CS182" s="3" t="s">
        <v>127</v>
      </c>
      <c r="CT182" s="3"/>
      <c r="CU182" s="111">
        <v>1.7</v>
      </c>
      <c r="CV182" s="111">
        <v>123.3</v>
      </c>
      <c r="CW182" s="99" t="s">
        <v>131</v>
      </c>
      <c r="CX182" s="99" t="s">
        <v>131</v>
      </c>
      <c r="CY182" s="99" t="s">
        <v>131</v>
      </c>
      <c r="CZ182" s="106" t="s">
        <v>127</v>
      </c>
      <c r="DA182" s="106" t="s">
        <v>127</v>
      </c>
      <c r="DB182" s="106" t="s">
        <v>127</v>
      </c>
      <c r="DC182" s="106" t="s">
        <v>127</v>
      </c>
      <c r="DD182" s="106" t="s">
        <v>127</v>
      </c>
      <c r="DE182" s="99"/>
      <c r="DF182" s="99"/>
      <c r="DG182" s="99"/>
      <c r="DH182" s="99"/>
      <c r="DI182" s="3"/>
      <c r="DJ182" s="3" t="s">
        <v>127</v>
      </c>
      <c r="DK182" s="3">
        <v>528.1</v>
      </c>
      <c r="DL182" s="3" t="s">
        <v>127</v>
      </c>
      <c r="DM182" s="3" t="s">
        <v>127</v>
      </c>
      <c r="DN182" s="3" t="s">
        <v>127</v>
      </c>
      <c r="DO182" s="3" t="s">
        <v>127</v>
      </c>
      <c r="DP182" s="3" t="s">
        <v>127</v>
      </c>
      <c r="DQ182" s="3" t="s">
        <v>127</v>
      </c>
      <c r="DR182" s="3" t="s">
        <v>127</v>
      </c>
      <c r="DS182" s="3" t="s">
        <v>127</v>
      </c>
      <c r="DT182" s="3" t="s">
        <v>127</v>
      </c>
      <c r="DU182" s="3" t="s">
        <v>127</v>
      </c>
      <c r="DV182" s="3" t="s">
        <v>127</v>
      </c>
      <c r="DW182" s="3" t="s">
        <v>127</v>
      </c>
      <c r="DX182" s="3" t="s">
        <v>127</v>
      </c>
      <c r="DY182" s="3" t="s">
        <v>127</v>
      </c>
      <c r="DZ182" s="3" t="s">
        <v>127</v>
      </c>
      <c r="EA182" s="3" t="s">
        <v>127</v>
      </c>
      <c r="EB182" s="3" t="s">
        <v>127</v>
      </c>
      <c r="EC182" s="3" t="s">
        <v>127</v>
      </c>
      <c r="ED182" s="3" t="s">
        <v>127</v>
      </c>
      <c r="EE182" s="3" t="s">
        <v>127</v>
      </c>
    </row>
    <row r="183" spans="1:135" s="90" customFormat="1" x14ac:dyDescent="0.2">
      <c r="A183" s="3">
        <v>49</v>
      </c>
      <c r="B183" s="19">
        <v>43614</v>
      </c>
      <c r="C183" s="3">
        <v>17213606</v>
      </c>
      <c r="D183" s="17" t="s">
        <v>240</v>
      </c>
      <c r="E183" s="3">
        <v>137</v>
      </c>
      <c r="F183" s="3">
        <v>237</v>
      </c>
      <c r="G183" s="3" t="s">
        <v>127</v>
      </c>
      <c r="H183" s="2">
        <v>43.851700000000001</v>
      </c>
      <c r="I183" s="2">
        <v>49.925400000000003</v>
      </c>
      <c r="J183" s="3" t="s">
        <v>127</v>
      </c>
      <c r="K183" s="3" t="s">
        <v>127</v>
      </c>
      <c r="L183" s="3" t="s">
        <v>127</v>
      </c>
      <c r="M183" s="3" t="s">
        <v>241</v>
      </c>
      <c r="N183" s="3" t="s">
        <v>201</v>
      </c>
      <c r="O183" s="3" t="s">
        <v>127</v>
      </c>
      <c r="P183" s="3" t="s">
        <v>139</v>
      </c>
      <c r="Q183" s="3" t="s">
        <v>127</v>
      </c>
      <c r="R183" s="3" t="s">
        <v>127</v>
      </c>
      <c r="S183" s="3" t="s">
        <v>127</v>
      </c>
      <c r="T183" s="3" t="s">
        <v>127</v>
      </c>
      <c r="U183" s="3"/>
      <c r="V183" s="3"/>
      <c r="W183" s="2">
        <v>42.520099999999999</v>
      </c>
      <c r="X183" s="2">
        <v>0.87207000000000001</v>
      </c>
      <c r="Y183" s="2">
        <v>9.7117900000000006</v>
      </c>
      <c r="Z183" s="2">
        <v>93.486500000000007</v>
      </c>
      <c r="AA183" s="2">
        <v>68.828000000000003</v>
      </c>
      <c r="AB183" s="85">
        <v>0.36559999999999998</v>
      </c>
      <c r="AC183" s="2">
        <v>21.8537</v>
      </c>
      <c r="AD183" s="2">
        <v>245</v>
      </c>
      <c r="AE183" s="2">
        <v>28.625599999999999</v>
      </c>
      <c r="AF183" s="3"/>
      <c r="AG183" s="3"/>
      <c r="AH183" s="3"/>
      <c r="AI183" s="4">
        <v>0.7</v>
      </c>
      <c r="AJ183" s="4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111">
        <v>1.5</v>
      </c>
      <c r="CV183" s="111">
        <v>65</v>
      </c>
      <c r="CW183" s="99" t="s">
        <v>131</v>
      </c>
      <c r="CX183" s="99">
        <v>0.8</v>
      </c>
      <c r="CY183" s="99">
        <v>0.5</v>
      </c>
      <c r="CZ183" s="106" t="s">
        <v>127</v>
      </c>
      <c r="DA183" s="106" t="s">
        <v>127</v>
      </c>
      <c r="DB183" s="106" t="s">
        <v>127</v>
      </c>
      <c r="DC183" s="106" t="s">
        <v>127</v>
      </c>
      <c r="DD183" s="106" t="s">
        <v>127</v>
      </c>
      <c r="DE183" s="99"/>
      <c r="DF183" s="99"/>
      <c r="DG183" s="99"/>
      <c r="DH183" s="99"/>
      <c r="DI183" s="3"/>
      <c r="DJ183" s="3" t="s">
        <v>131</v>
      </c>
      <c r="DK183" s="3" t="s">
        <v>131</v>
      </c>
      <c r="DL183" s="3" t="s">
        <v>131</v>
      </c>
      <c r="DM183" s="3" t="s">
        <v>131</v>
      </c>
      <c r="DN183" s="3" t="s">
        <v>131</v>
      </c>
      <c r="DO183" s="3" t="s">
        <v>131</v>
      </c>
      <c r="DP183" s="3" t="s">
        <v>131</v>
      </c>
      <c r="DQ183" s="3" t="s">
        <v>131</v>
      </c>
      <c r="DR183" s="3" t="s">
        <v>131</v>
      </c>
      <c r="DS183" s="3" t="s">
        <v>131</v>
      </c>
      <c r="DT183" s="3" t="s">
        <v>131</v>
      </c>
      <c r="DU183" s="3" t="s">
        <v>131</v>
      </c>
      <c r="DV183" s="3" t="s">
        <v>131</v>
      </c>
      <c r="DW183" s="3" t="s">
        <v>131</v>
      </c>
      <c r="DX183" s="3" t="s">
        <v>131</v>
      </c>
      <c r="DY183" s="3" t="s">
        <v>131</v>
      </c>
      <c r="DZ183" s="3" t="s">
        <v>131</v>
      </c>
      <c r="EA183" s="3" t="s">
        <v>131</v>
      </c>
      <c r="EB183" s="3" t="s">
        <v>131</v>
      </c>
      <c r="EC183" s="3" t="s">
        <v>131</v>
      </c>
      <c r="ED183" s="3" t="s">
        <v>131</v>
      </c>
      <c r="EE183" s="3" t="s">
        <v>131</v>
      </c>
    </row>
    <row r="184" spans="1:135" s="90" customFormat="1" ht="16.5" x14ac:dyDescent="0.35">
      <c r="A184" s="3">
        <v>50</v>
      </c>
      <c r="B184" s="19">
        <v>40325</v>
      </c>
      <c r="C184" s="3">
        <v>17213607</v>
      </c>
      <c r="D184" s="17" t="s">
        <v>242</v>
      </c>
      <c r="E184" s="15">
        <v>10.402699999999999</v>
      </c>
      <c r="F184" s="15"/>
      <c r="G184" s="85">
        <v>1.2867</v>
      </c>
      <c r="H184" s="86">
        <v>24.8127</v>
      </c>
      <c r="I184" s="15">
        <v>22.046600000000002</v>
      </c>
      <c r="J184" s="15" t="s">
        <v>127</v>
      </c>
      <c r="K184" s="15" t="s">
        <v>127</v>
      </c>
      <c r="L184" s="15"/>
      <c r="M184" s="15">
        <v>3.3895</v>
      </c>
      <c r="N184" s="15">
        <v>2.3849999999999998</v>
      </c>
      <c r="O184" s="15"/>
      <c r="P184" s="15">
        <v>5.3536999999999999</v>
      </c>
      <c r="Q184" s="15">
        <v>1.9571000000000001</v>
      </c>
      <c r="R184" s="15">
        <v>46.977600000000002</v>
      </c>
      <c r="S184" s="15"/>
      <c r="T184" s="15"/>
      <c r="U184" s="15">
        <v>125.0933</v>
      </c>
      <c r="V184" s="15"/>
      <c r="W184" s="15">
        <v>21.6767</v>
      </c>
      <c r="X184" s="15">
        <v>0.78424899999999997</v>
      </c>
      <c r="Y184" s="15">
        <v>4.3851399999999998</v>
      </c>
      <c r="Z184" s="15">
        <v>40.204799999999999</v>
      </c>
      <c r="AA184" s="15">
        <v>28.9</v>
      </c>
      <c r="AB184" s="15"/>
      <c r="AC184" s="15">
        <v>5</v>
      </c>
      <c r="AD184" s="15">
        <v>151.4</v>
      </c>
      <c r="AE184" s="15">
        <v>25</v>
      </c>
      <c r="AF184" s="15"/>
      <c r="AG184" s="15"/>
      <c r="AH184" s="15"/>
      <c r="AI184" s="15"/>
      <c r="AJ184" s="15"/>
      <c r="AK184" s="3" t="s">
        <v>127</v>
      </c>
      <c r="AL184" s="3" t="s">
        <v>127</v>
      </c>
      <c r="AM184" s="3" t="s">
        <v>127</v>
      </c>
      <c r="AN184" s="3" t="s">
        <v>127</v>
      </c>
      <c r="AO184" s="3" t="s">
        <v>127</v>
      </c>
      <c r="AP184" s="3" t="s">
        <v>127</v>
      </c>
      <c r="AQ184" s="3" t="s">
        <v>127</v>
      </c>
      <c r="AR184" s="3" t="s">
        <v>127</v>
      </c>
      <c r="AS184" s="3" t="s">
        <v>127</v>
      </c>
      <c r="AT184" s="3" t="s">
        <v>127</v>
      </c>
      <c r="AU184" s="3" t="s">
        <v>127</v>
      </c>
      <c r="AV184" s="3" t="s">
        <v>127</v>
      </c>
      <c r="AW184" s="3" t="s">
        <v>127</v>
      </c>
      <c r="AX184" s="3" t="s">
        <v>127</v>
      </c>
      <c r="AY184" s="3" t="s">
        <v>127</v>
      </c>
      <c r="AZ184" s="3" t="s">
        <v>127</v>
      </c>
      <c r="BA184" s="3" t="s">
        <v>127</v>
      </c>
      <c r="BB184" s="3" t="s">
        <v>127</v>
      </c>
      <c r="BC184" s="3" t="s">
        <v>127</v>
      </c>
      <c r="BD184" s="3" t="s">
        <v>127</v>
      </c>
      <c r="BE184" s="3">
        <v>16.8</v>
      </c>
      <c r="BF184" s="3" t="s">
        <v>127</v>
      </c>
      <c r="BG184" s="3" t="s">
        <v>127</v>
      </c>
      <c r="BH184" s="3" t="s">
        <v>127</v>
      </c>
      <c r="BI184" s="3" t="s">
        <v>127</v>
      </c>
      <c r="BJ184" s="3" t="s">
        <v>127</v>
      </c>
      <c r="BK184" s="3" t="s">
        <v>127</v>
      </c>
      <c r="BL184" s="3" t="s">
        <v>140</v>
      </c>
      <c r="BM184" s="3" t="s">
        <v>127</v>
      </c>
      <c r="BN184" s="3" t="s">
        <v>127</v>
      </c>
      <c r="BO184" s="3" t="s">
        <v>127</v>
      </c>
      <c r="BP184" s="3" t="s">
        <v>127</v>
      </c>
      <c r="BQ184" s="3" t="s">
        <v>127</v>
      </c>
      <c r="BR184" s="3" t="s">
        <v>127</v>
      </c>
      <c r="BS184" s="3" t="s">
        <v>127</v>
      </c>
      <c r="BT184" s="3" t="s">
        <v>127</v>
      </c>
      <c r="BU184" s="3" t="s">
        <v>127</v>
      </c>
      <c r="BV184" s="3" t="s">
        <v>127</v>
      </c>
      <c r="BW184" s="3" t="s">
        <v>127</v>
      </c>
      <c r="BX184" s="3" t="s">
        <v>127</v>
      </c>
      <c r="BY184" s="3" t="s">
        <v>127</v>
      </c>
      <c r="BZ184" s="3" t="s">
        <v>127</v>
      </c>
      <c r="CA184" s="3" t="s">
        <v>127</v>
      </c>
      <c r="CB184" s="3" t="s">
        <v>127</v>
      </c>
      <c r="CC184" s="3" t="s">
        <v>127</v>
      </c>
      <c r="CD184" s="3">
        <v>1086</v>
      </c>
      <c r="CE184" s="3" t="s">
        <v>127</v>
      </c>
      <c r="CF184" s="3" t="s">
        <v>127</v>
      </c>
      <c r="CG184" s="3" t="s">
        <v>127</v>
      </c>
      <c r="CH184" s="3" t="s">
        <v>127</v>
      </c>
      <c r="CI184" s="3">
        <v>133</v>
      </c>
      <c r="CJ184" s="3" t="s">
        <v>154</v>
      </c>
      <c r="CK184" s="3" t="s">
        <v>127</v>
      </c>
      <c r="CL184" s="3" t="s">
        <v>127</v>
      </c>
      <c r="CM184" s="3" t="s">
        <v>154</v>
      </c>
      <c r="CN184" s="3" t="s">
        <v>127</v>
      </c>
      <c r="CO184" s="3" t="s">
        <v>127</v>
      </c>
      <c r="CP184" s="3" t="s">
        <v>127</v>
      </c>
      <c r="CQ184" s="3" t="s">
        <v>127</v>
      </c>
      <c r="CR184" s="3" t="s">
        <v>127</v>
      </c>
      <c r="CS184" s="3" t="s">
        <v>127</v>
      </c>
      <c r="CT184" s="3"/>
      <c r="CU184" s="115">
        <v>22.3</v>
      </c>
      <c r="CV184" s="115" t="s">
        <v>328</v>
      </c>
      <c r="CW184" s="115" t="s">
        <v>328</v>
      </c>
      <c r="CX184" s="115" t="s">
        <v>328</v>
      </c>
      <c r="CY184" s="115" t="s">
        <v>328</v>
      </c>
      <c r="CZ184" s="115" t="s">
        <v>328</v>
      </c>
      <c r="DA184" s="115" t="s">
        <v>328</v>
      </c>
      <c r="DB184" s="106"/>
      <c r="DC184" s="106"/>
      <c r="DD184" s="115" t="s">
        <v>328</v>
      </c>
      <c r="DE184" s="99"/>
      <c r="DF184" s="99"/>
      <c r="DG184" s="99"/>
      <c r="DH184" s="99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</row>
    <row r="185" spans="1:135" s="90" customFormat="1" ht="16.5" x14ac:dyDescent="0.35">
      <c r="A185" s="3">
        <v>50</v>
      </c>
      <c r="B185" s="19">
        <v>40636</v>
      </c>
      <c r="C185" s="3">
        <v>17213607</v>
      </c>
      <c r="D185" s="17" t="s">
        <v>242</v>
      </c>
      <c r="E185" s="15">
        <v>110</v>
      </c>
      <c r="F185" s="15"/>
      <c r="G185" s="85">
        <v>1.1575</v>
      </c>
      <c r="H185" s="86">
        <v>24.458200000000001</v>
      </c>
      <c r="I185" s="15">
        <v>18.3216</v>
      </c>
      <c r="J185" s="15">
        <v>9.5100000000000004E-2</v>
      </c>
      <c r="K185" s="15" t="s">
        <v>127</v>
      </c>
      <c r="L185" s="15"/>
      <c r="M185" s="15">
        <v>3.3416999999999999</v>
      </c>
      <c r="N185" s="15" t="s">
        <v>127</v>
      </c>
      <c r="O185" s="15"/>
      <c r="P185" s="15">
        <v>2.3742999999999999</v>
      </c>
      <c r="Q185" s="15" t="s">
        <v>133</v>
      </c>
      <c r="R185" s="15">
        <v>0.4582</v>
      </c>
      <c r="S185" s="15"/>
      <c r="T185" s="15"/>
      <c r="U185" s="15" t="s">
        <v>134</v>
      </c>
      <c r="V185" s="15"/>
      <c r="W185" s="15"/>
      <c r="X185" s="15"/>
      <c r="Y185" s="15"/>
      <c r="Z185" s="15"/>
      <c r="AA185" s="15">
        <v>34</v>
      </c>
      <c r="AB185" s="15"/>
      <c r="AC185" s="15"/>
      <c r="AD185" s="15"/>
      <c r="AE185" s="15">
        <v>18</v>
      </c>
      <c r="AF185" s="15"/>
      <c r="AG185" s="15"/>
      <c r="AH185" s="15"/>
      <c r="AI185" s="15"/>
      <c r="AJ185" s="15"/>
      <c r="AK185" s="3" t="s">
        <v>127</v>
      </c>
      <c r="AL185" s="3" t="s">
        <v>127</v>
      </c>
      <c r="AM185" s="3" t="s">
        <v>127</v>
      </c>
      <c r="AN185" s="3" t="s">
        <v>127</v>
      </c>
      <c r="AO185" s="3" t="s">
        <v>127</v>
      </c>
      <c r="AP185" s="3" t="s">
        <v>127</v>
      </c>
      <c r="AQ185" s="3" t="s">
        <v>127</v>
      </c>
      <c r="AR185" s="3" t="s">
        <v>127</v>
      </c>
      <c r="AS185" s="3" t="s">
        <v>154</v>
      </c>
      <c r="AT185" s="3" t="s">
        <v>127</v>
      </c>
      <c r="AU185" s="3" t="s">
        <v>127</v>
      </c>
      <c r="AV185" s="3" t="s">
        <v>127</v>
      </c>
      <c r="AW185" s="3" t="s">
        <v>127</v>
      </c>
      <c r="AX185" s="3" t="s">
        <v>127</v>
      </c>
      <c r="AY185" s="3" t="s">
        <v>127</v>
      </c>
      <c r="AZ185" s="3" t="s">
        <v>127</v>
      </c>
      <c r="BA185" s="3" t="s">
        <v>127</v>
      </c>
      <c r="BB185" s="3" t="s">
        <v>127</v>
      </c>
      <c r="BC185" s="3" t="s">
        <v>127</v>
      </c>
      <c r="BD185" s="3" t="s">
        <v>127</v>
      </c>
      <c r="BE185" s="3">
        <v>24.08</v>
      </c>
      <c r="BF185" s="3" t="s">
        <v>127</v>
      </c>
      <c r="BG185" s="3" t="s">
        <v>127</v>
      </c>
      <c r="BH185" s="3" t="s">
        <v>127</v>
      </c>
      <c r="BI185" s="3" t="s">
        <v>127</v>
      </c>
      <c r="BJ185" s="3" t="s">
        <v>127</v>
      </c>
      <c r="BK185" s="3" t="s">
        <v>127</v>
      </c>
      <c r="BL185" s="3" t="s">
        <v>127</v>
      </c>
      <c r="BM185" s="3" t="s">
        <v>127</v>
      </c>
      <c r="BN185" s="3" t="s">
        <v>127</v>
      </c>
      <c r="BO185" s="3" t="s">
        <v>127</v>
      </c>
      <c r="BP185" s="3" t="s">
        <v>127</v>
      </c>
      <c r="BQ185" s="3" t="s">
        <v>127</v>
      </c>
      <c r="BR185" s="3" t="s">
        <v>127</v>
      </c>
      <c r="BS185" s="3" t="s">
        <v>127</v>
      </c>
      <c r="BT185" s="3" t="s">
        <v>127</v>
      </c>
      <c r="BU185" s="3" t="s">
        <v>127</v>
      </c>
      <c r="BV185" s="3" t="s">
        <v>127</v>
      </c>
      <c r="BW185" s="3" t="s">
        <v>127</v>
      </c>
      <c r="BX185" s="3" t="s">
        <v>127</v>
      </c>
      <c r="BY185" s="3" t="s">
        <v>127</v>
      </c>
      <c r="BZ185" s="3" t="s">
        <v>127</v>
      </c>
      <c r="CA185" s="3" t="s">
        <v>127</v>
      </c>
      <c r="CB185" s="3" t="s">
        <v>127</v>
      </c>
      <c r="CC185" s="3" t="s">
        <v>127</v>
      </c>
      <c r="CD185" s="3">
        <v>1500</v>
      </c>
      <c r="CE185" s="3" t="s">
        <v>127</v>
      </c>
      <c r="CF185" s="3" t="s">
        <v>127</v>
      </c>
      <c r="CG185" s="3" t="s">
        <v>127</v>
      </c>
      <c r="CH185" s="3" t="s">
        <v>127</v>
      </c>
      <c r="CI185" s="3">
        <v>217</v>
      </c>
      <c r="CJ185" s="3" t="s">
        <v>127</v>
      </c>
      <c r="CK185" s="3" t="s">
        <v>127</v>
      </c>
      <c r="CL185" s="3" t="s">
        <v>127</v>
      </c>
      <c r="CM185" s="3" t="s">
        <v>127</v>
      </c>
      <c r="CN185" s="3" t="s">
        <v>127</v>
      </c>
      <c r="CO185" s="3" t="s">
        <v>127</v>
      </c>
      <c r="CP185" s="3" t="s">
        <v>127</v>
      </c>
      <c r="CQ185" s="3" t="s">
        <v>127</v>
      </c>
      <c r="CR185" s="3" t="s">
        <v>127</v>
      </c>
      <c r="CS185" s="3" t="s">
        <v>127</v>
      </c>
      <c r="CT185" s="3"/>
      <c r="CU185" s="105" t="s">
        <v>328</v>
      </c>
      <c r="CV185" s="105">
        <v>3.6</v>
      </c>
      <c r="CW185" s="105" t="s">
        <v>328</v>
      </c>
      <c r="CX185" s="105" t="s">
        <v>328</v>
      </c>
      <c r="CY185" s="105" t="s">
        <v>328</v>
      </c>
      <c r="CZ185" s="105" t="s">
        <v>328</v>
      </c>
      <c r="DA185" s="105" t="s">
        <v>328</v>
      </c>
      <c r="DB185" s="106"/>
      <c r="DC185" s="106"/>
      <c r="DD185" s="105" t="s">
        <v>328</v>
      </c>
      <c r="DE185" s="99"/>
      <c r="DF185" s="99"/>
      <c r="DG185" s="99"/>
      <c r="DH185" s="99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</row>
    <row r="186" spans="1:135" s="90" customFormat="1" x14ac:dyDescent="0.2">
      <c r="A186" s="3">
        <v>50</v>
      </c>
      <c r="B186" s="19">
        <v>41984</v>
      </c>
      <c r="C186" s="3">
        <v>17213607</v>
      </c>
      <c r="D186" s="17" t="s">
        <v>242</v>
      </c>
      <c r="E186" s="15">
        <v>175</v>
      </c>
      <c r="F186" s="15">
        <v>607</v>
      </c>
      <c r="G186" s="3"/>
      <c r="H186" s="86"/>
      <c r="I186" s="15" t="s">
        <v>153</v>
      </c>
      <c r="J186" s="15"/>
      <c r="K186" s="71" t="s">
        <v>127</v>
      </c>
      <c r="L186" s="15"/>
      <c r="M186" s="82" t="s">
        <v>127</v>
      </c>
      <c r="N186" s="15" t="s">
        <v>127</v>
      </c>
      <c r="O186" s="15" t="s">
        <v>197</v>
      </c>
      <c r="P186" s="15"/>
      <c r="Q186" s="15"/>
      <c r="R186" s="15"/>
      <c r="S186" s="15"/>
      <c r="T186" s="15"/>
      <c r="U186" s="15">
        <v>0.35299199999999997</v>
      </c>
      <c r="V186" s="15" t="s">
        <v>150</v>
      </c>
      <c r="W186" s="15">
        <v>22.8233</v>
      </c>
      <c r="X186" s="15">
        <v>1</v>
      </c>
      <c r="Y186" s="15">
        <v>4.33873</v>
      </c>
      <c r="Z186" s="15">
        <v>41.552599999999998</v>
      </c>
      <c r="AA186" s="15">
        <v>38.542499999999997</v>
      </c>
      <c r="AB186" s="15">
        <v>0.26350000000000001</v>
      </c>
      <c r="AC186" s="15">
        <v>15.4374</v>
      </c>
      <c r="AD186" s="15">
        <v>101</v>
      </c>
      <c r="AE186" s="15">
        <v>22.332699999999999</v>
      </c>
      <c r="AF186" s="15"/>
      <c r="AG186" s="15"/>
      <c r="AH186" s="15"/>
      <c r="AI186" s="15"/>
      <c r="AJ186" s="15"/>
      <c r="AK186" s="3" t="s">
        <v>127</v>
      </c>
      <c r="AL186" s="3" t="s">
        <v>127</v>
      </c>
      <c r="AM186" s="3" t="s">
        <v>127</v>
      </c>
      <c r="AN186" s="3" t="s">
        <v>127</v>
      </c>
      <c r="AO186" s="3" t="s">
        <v>127</v>
      </c>
      <c r="AP186" s="3" t="s">
        <v>127</v>
      </c>
      <c r="AQ186" s="3" t="s">
        <v>127</v>
      </c>
      <c r="AR186" s="3" t="s">
        <v>127</v>
      </c>
      <c r="AS186" s="3" t="s">
        <v>127</v>
      </c>
      <c r="AT186" s="3" t="s">
        <v>127</v>
      </c>
      <c r="AU186" s="3" t="s">
        <v>127</v>
      </c>
      <c r="AV186" s="3" t="s">
        <v>127</v>
      </c>
      <c r="AW186" s="3" t="s">
        <v>127</v>
      </c>
      <c r="AX186" s="3" t="s">
        <v>127</v>
      </c>
      <c r="AY186" s="3" t="s">
        <v>127</v>
      </c>
      <c r="AZ186" s="3" t="s">
        <v>127</v>
      </c>
      <c r="BA186" s="3" t="s">
        <v>127</v>
      </c>
      <c r="BB186" s="3" t="s">
        <v>127</v>
      </c>
      <c r="BC186" s="3" t="s">
        <v>127</v>
      </c>
      <c r="BD186" s="3" t="s">
        <v>127</v>
      </c>
      <c r="BE186" s="3">
        <v>22.51</v>
      </c>
      <c r="BF186" s="3" t="s">
        <v>127</v>
      </c>
      <c r="BG186" s="3" t="s">
        <v>127</v>
      </c>
      <c r="BH186" s="3" t="s">
        <v>127</v>
      </c>
      <c r="BI186" s="3" t="s">
        <v>127</v>
      </c>
      <c r="BJ186" s="3" t="s">
        <v>127</v>
      </c>
      <c r="BK186" s="3" t="s">
        <v>127</v>
      </c>
      <c r="BL186" s="3" t="s">
        <v>127</v>
      </c>
      <c r="BM186" s="3" t="s">
        <v>127</v>
      </c>
      <c r="BN186" s="3" t="s">
        <v>127</v>
      </c>
      <c r="BO186" s="3" t="s">
        <v>127</v>
      </c>
      <c r="BP186" s="3" t="s">
        <v>127</v>
      </c>
      <c r="BQ186" s="3" t="s">
        <v>127</v>
      </c>
      <c r="BR186" s="3" t="s">
        <v>127</v>
      </c>
      <c r="BS186" s="3" t="s">
        <v>127</v>
      </c>
      <c r="BT186" s="3" t="s">
        <v>127</v>
      </c>
      <c r="BU186" s="3" t="s">
        <v>127</v>
      </c>
      <c r="BV186" s="3" t="s">
        <v>127</v>
      </c>
      <c r="BW186" s="3" t="s">
        <v>127</v>
      </c>
      <c r="BX186" s="3" t="s">
        <v>127</v>
      </c>
      <c r="BY186" s="3" t="s">
        <v>127</v>
      </c>
      <c r="BZ186" s="3" t="s">
        <v>127</v>
      </c>
      <c r="CA186" s="3" t="s">
        <v>127</v>
      </c>
      <c r="CB186" s="3" t="s">
        <v>127</v>
      </c>
      <c r="CC186" s="3" t="s">
        <v>127</v>
      </c>
      <c r="CD186" s="3">
        <v>969.22</v>
      </c>
      <c r="CE186" s="3" t="s">
        <v>127</v>
      </c>
      <c r="CF186" s="3" t="s">
        <v>127</v>
      </c>
      <c r="CG186" s="3" t="s">
        <v>127</v>
      </c>
      <c r="CH186" s="3" t="s">
        <v>127</v>
      </c>
      <c r="CI186" s="3">
        <v>120.4</v>
      </c>
      <c r="CJ186" s="3" t="s">
        <v>127</v>
      </c>
      <c r="CK186" s="3" t="s">
        <v>127</v>
      </c>
      <c r="CL186" s="3" t="s">
        <v>127</v>
      </c>
      <c r="CM186" s="3" t="s">
        <v>127</v>
      </c>
      <c r="CN186" s="3" t="s">
        <v>127</v>
      </c>
      <c r="CO186" s="3" t="s">
        <v>127</v>
      </c>
      <c r="CP186" s="3" t="s">
        <v>127</v>
      </c>
      <c r="CQ186" s="3" t="s">
        <v>127</v>
      </c>
      <c r="CR186" s="3" t="s">
        <v>127</v>
      </c>
      <c r="CS186" s="3" t="s">
        <v>127</v>
      </c>
      <c r="CT186" s="3"/>
      <c r="CU186" s="108" t="s">
        <v>127</v>
      </c>
      <c r="CV186" s="117">
        <v>10.51</v>
      </c>
      <c r="CW186" s="108" t="s">
        <v>127</v>
      </c>
      <c r="CX186" s="108" t="s">
        <v>127</v>
      </c>
      <c r="CY186" s="108" t="s">
        <v>127</v>
      </c>
      <c r="CZ186" s="108" t="s">
        <v>127</v>
      </c>
      <c r="DA186" s="108" t="s">
        <v>127</v>
      </c>
      <c r="DB186" s="106" t="s">
        <v>127</v>
      </c>
      <c r="DC186" s="106" t="s">
        <v>127</v>
      </c>
      <c r="DD186" s="100"/>
      <c r="DE186" s="99">
        <v>1.68</v>
      </c>
      <c r="DF186" s="106" t="s">
        <v>127</v>
      </c>
      <c r="DG186" s="106" t="s">
        <v>127</v>
      </c>
      <c r="DH186" s="106" t="s">
        <v>127</v>
      </c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</row>
    <row r="187" spans="1:135" s="90" customFormat="1" x14ac:dyDescent="0.2">
      <c r="A187" s="3">
        <v>50</v>
      </c>
      <c r="B187" s="19">
        <v>42912</v>
      </c>
      <c r="C187" s="3">
        <v>17213607</v>
      </c>
      <c r="D187" s="17" t="s">
        <v>242</v>
      </c>
      <c r="E187" s="15">
        <v>224</v>
      </c>
      <c r="F187" s="15">
        <v>792</v>
      </c>
      <c r="G187" s="3" t="s">
        <v>127</v>
      </c>
      <c r="H187" s="86">
        <v>21.618600000000001</v>
      </c>
      <c r="I187" s="15">
        <v>19.026499999999999</v>
      </c>
      <c r="J187" s="15" t="s">
        <v>127</v>
      </c>
      <c r="K187" s="15" t="s">
        <v>127</v>
      </c>
      <c r="L187" s="15" t="s">
        <v>127</v>
      </c>
      <c r="M187" s="15" t="s">
        <v>127</v>
      </c>
      <c r="N187" s="15" t="s">
        <v>127</v>
      </c>
      <c r="O187" s="15" t="s">
        <v>127</v>
      </c>
      <c r="P187" s="15" t="s">
        <v>127</v>
      </c>
      <c r="Q187" s="15" t="s">
        <v>127</v>
      </c>
      <c r="R187" s="15" t="s">
        <v>127</v>
      </c>
      <c r="S187" s="15"/>
      <c r="T187" s="15" t="s">
        <v>136</v>
      </c>
      <c r="U187" s="15">
        <v>119.52200000000001</v>
      </c>
      <c r="V187" s="3" t="s">
        <v>150</v>
      </c>
      <c r="W187" s="15">
        <v>27.327100000000002</v>
      </c>
      <c r="X187" s="15">
        <v>0.68473600000000001</v>
      </c>
      <c r="Y187" s="15">
        <v>4.9694700000000003</v>
      </c>
      <c r="Z187" s="15">
        <v>44.115900000000003</v>
      </c>
      <c r="AA187" s="15">
        <v>46.8581</v>
      </c>
      <c r="AB187" s="15">
        <v>0.2404</v>
      </c>
      <c r="AC187" s="15">
        <v>14.3141</v>
      </c>
      <c r="AD187" s="15">
        <v>89</v>
      </c>
      <c r="AE187" s="15">
        <v>30.554099999999998</v>
      </c>
      <c r="AF187" s="15"/>
      <c r="AG187" s="15"/>
      <c r="AH187" s="15"/>
      <c r="AI187" s="15"/>
      <c r="AJ187" s="15"/>
      <c r="AK187" s="3" t="s">
        <v>127</v>
      </c>
      <c r="AL187" s="3" t="s">
        <v>127</v>
      </c>
      <c r="AM187" s="3" t="s">
        <v>127</v>
      </c>
      <c r="AN187" s="3" t="s">
        <v>127</v>
      </c>
      <c r="AO187" s="3" t="s">
        <v>127</v>
      </c>
      <c r="AP187" s="3" t="s">
        <v>127</v>
      </c>
      <c r="AQ187" s="3" t="s">
        <v>127</v>
      </c>
      <c r="AR187" s="3" t="s">
        <v>127</v>
      </c>
      <c r="AS187" s="3" t="s">
        <v>127</v>
      </c>
      <c r="AT187" s="3" t="s">
        <v>127</v>
      </c>
      <c r="AU187" s="3" t="s">
        <v>127</v>
      </c>
      <c r="AV187" s="3" t="s">
        <v>127</v>
      </c>
      <c r="AW187" s="3" t="s">
        <v>127</v>
      </c>
      <c r="AX187" s="3" t="s">
        <v>127</v>
      </c>
      <c r="AY187" s="3" t="s">
        <v>127</v>
      </c>
      <c r="AZ187" s="3" t="s">
        <v>127</v>
      </c>
      <c r="BA187" s="3" t="s">
        <v>127</v>
      </c>
      <c r="BB187" s="3" t="s">
        <v>127</v>
      </c>
      <c r="BC187" s="3" t="s">
        <v>127</v>
      </c>
      <c r="BD187" s="3" t="s">
        <v>127</v>
      </c>
      <c r="BE187" s="3">
        <v>18.399999999999999</v>
      </c>
      <c r="BF187" s="3" t="s">
        <v>127</v>
      </c>
      <c r="BG187" s="3" t="s">
        <v>127</v>
      </c>
      <c r="BH187" s="3" t="s">
        <v>127</v>
      </c>
      <c r="BI187" s="3" t="s">
        <v>127</v>
      </c>
      <c r="BJ187" s="3" t="s">
        <v>127</v>
      </c>
      <c r="BK187" s="3" t="s">
        <v>127</v>
      </c>
      <c r="BL187" s="3" t="s">
        <v>127</v>
      </c>
      <c r="BM187" s="3" t="s">
        <v>127</v>
      </c>
      <c r="BN187" s="3" t="s">
        <v>127</v>
      </c>
      <c r="BO187" s="3" t="s">
        <v>127</v>
      </c>
      <c r="BP187" s="3" t="s">
        <v>127</v>
      </c>
      <c r="BQ187" s="3" t="s">
        <v>127</v>
      </c>
      <c r="BR187" s="3" t="s">
        <v>127</v>
      </c>
      <c r="BS187" s="3" t="s">
        <v>127</v>
      </c>
      <c r="BT187" s="3" t="s">
        <v>127</v>
      </c>
      <c r="BU187" s="3" t="s">
        <v>127</v>
      </c>
      <c r="BV187" s="3" t="s">
        <v>127</v>
      </c>
      <c r="BW187" s="3" t="s">
        <v>127</v>
      </c>
      <c r="BX187" s="3" t="s">
        <v>127</v>
      </c>
      <c r="BY187" s="3" t="s">
        <v>127</v>
      </c>
      <c r="BZ187" s="3" t="s">
        <v>127</v>
      </c>
      <c r="CA187" s="3" t="s">
        <v>127</v>
      </c>
      <c r="CB187" s="3" t="s">
        <v>127</v>
      </c>
      <c r="CC187" s="3" t="s">
        <v>127</v>
      </c>
      <c r="CD187" s="3">
        <v>367.9</v>
      </c>
      <c r="CE187" s="3" t="s">
        <v>127</v>
      </c>
      <c r="CF187" s="3" t="s">
        <v>127</v>
      </c>
      <c r="CG187" s="3" t="s">
        <v>127</v>
      </c>
      <c r="CH187" s="3" t="s">
        <v>127</v>
      </c>
      <c r="CI187" s="3">
        <v>65.099999999999994</v>
      </c>
      <c r="CJ187" s="3" t="s">
        <v>127</v>
      </c>
      <c r="CK187" s="3" t="s">
        <v>127</v>
      </c>
      <c r="CL187" s="3" t="s">
        <v>127</v>
      </c>
      <c r="CM187" s="3" t="s">
        <v>127</v>
      </c>
      <c r="CN187" s="3" t="s">
        <v>127</v>
      </c>
      <c r="CO187" s="3" t="s">
        <v>127</v>
      </c>
      <c r="CP187" s="3" t="s">
        <v>127</v>
      </c>
      <c r="CQ187" s="3" t="s">
        <v>127</v>
      </c>
      <c r="CR187" s="3" t="s">
        <v>127</v>
      </c>
      <c r="CS187" s="3" t="s">
        <v>127</v>
      </c>
      <c r="CT187" s="3"/>
      <c r="CU187" s="111" t="s">
        <v>133</v>
      </c>
      <c r="CV187" s="111">
        <v>4.3</v>
      </c>
      <c r="CW187" s="111" t="s">
        <v>131</v>
      </c>
      <c r="CX187" s="111">
        <v>0.9</v>
      </c>
      <c r="CY187" s="111">
        <v>0.74</v>
      </c>
      <c r="CZ187" s="106" t="s">
        <v>127</v>
      </c>
      <c r="DA187" s="106" t="s">
        <v>127</v>
      </c>
      <c r="DB187" s="106" t="s">
        <v>127</v>
      </c>
      <c r="DC187" s="106" t="s">
        <v>127</v>
      </c>
      <c r="DD187" s="106" t="s">
        <v>127</v>
      </c>
      <c r="DE187" s="99"/>
      <c r="DF187" s="99"/>
      <c r="DG187" s="99"/>
      <c r="DH187" s="99"/>
      <c r="DI187" s="3" t="s">
        <v>243</v>
      </c>
      <c r="DJ187" s="3" t="s">
        <v>127</v>
      </c>
      <c r="DK187" s="3" t="s">
        <v>127</v>
      </c>
      <c r="DL187" s="3">
        <v>365.9</v>
      </c>
      <c r="DM187" s="3" t="s">
        <v>127</v>
      </c>
      <c r="DN187" s="3" t="s">
        <v>127</v>
      </c>
      <c r="DO187" s="3" t="s">
        <v>127</v>
      </c>
      <c r="DP187" s="3" t="s">
        <v>127</v>
      </c>
      <c r="DQ187" s="3" t="s">
        <v>127</v>
      </c>
      <c r="DR187" s="3" t="s">
        <v>127</v>
      </c>
      <c r="DS187" s="3" t="s">
        <v>127</v>
      </c>
      <c r="DT187" s="3" t="s">
        <v>127</v>
      </c>
      <c r="DU187" s="3" t="s">
        <v>127</v>
      </c>
      <c r="DV187" s="3" t="s">
        <v>127</v>
      </c>
      <c r="DW187" s="3" t="s">
        <v>127</v>
      </c>
      <c r="DX187" s="3" t="s">
        <v>127</v>
      </c>
      <c r="DY187" s="3" t="s">
        <v>127</v>
      </c>
      <c r="DZ187" s="3" t="s">
        <v>127</v>
      </c>
      <c r="EA187" s="3" t="s">
        <v>127</v>
      </c>
      <c r="EB187" s="3" t="s">
        <v>127</v>
      </c>
      <c r="EC187" s="3" t="s">
        <v>127</v>
      </c>
      <c r="ED187" s="3" t="s">
        <v>127</v>
      </c>
      <c r="EE187" s="3" t="s">
        <v>127</v>
      </c>
    </row>
    <row r="188" spans="1:135" s="90" customFormat="1" x14ac:dyDescent="0.2">
      <c r="A188" s="3">
        <v>50</v>
      </c>
      <c r="B188" s="19">
        <v>43205</v>
      </c>
      <c r="C188" s="3">
        <v>17213607</v>
      </c>
      <c r="D188" s="17" t="s">
        <v>242</v>
      </c>
      <c r="E188" s="3">
        <v>223</v>
      </c>
      <c r="F188" s="3">
        <v>1290</v>
      </c>
      <c r="G188" s="3" t="s">
        <v>127</v>
      </c>
      <c r="H188" s="2">
        <v>20.908300000000001</v>
      </c>
      <c r="I188" s="3">
        <v>18.4726</v>
      </c>
      <c r="J188" s="3" t="s">
        <v>127</v>
      </c>
      <c r="K188" s="3" t="s">
        <v>127</v>
      </c>
      <c r="L188" s="3" t="s">
        <v>127</v>
      </c>
      <c r="M188" s="3" t="s">
        <v>140</v>
      </c>
      <c r="N188" s="3" t="s">
        <v>127</v>
      </c>
      <c r="O188" s="3" t="s">
        <v>140</v>
      </c>
      <c r="P188" s="3" t="s">
        <v>127</v>
      </c>
      <c r="Q188" s="2" t="s">
        <v>127</v>
      </c>
      <c r="R188" s="3" t="s">
        <v>127</v>
      </c>
      <c r="S188" s="3" t="s">
        <v>127</v>
      </c>
      <c r="T188" s="2">
        <v>8.1288499999999999</v>
      </c>
      <c r="U188" s="2">
        <v>120.598</v>
      </c>
      <c r="V188" s="2" t="s">
        <v>150</v>
      </c>
      <c r="W188" s="2">
        <v>23.849299999999999</v>
      </c>
      <c r="X188" s="2">
        <v>0.66064100000000003</v>
      </c>
      <c r="Y188" s="2">
        <v>4.5249499999999996</v>
      </c>
      <c r="Z188" s="2">
        <v>44.813699999999997</v>
      </c>
      <c r="AA188" s="2">
        <v>47.228700000000003</v>
      </c>
      <c r="AB188" s="85">
        <v>0.27650000000000002</v>
      </c>
      <c r="AC188" s="2">
        <v>14.443199999999999</v>
      </c>
      <c r="AD188" s="2">
        <v>93</v>
      </c>
      <c r="AE188" s="2">
        <v>27.967600000000001</v>
      </c>
      <c r="AF188" s="3"/>
      <c r="AG188" s="3"/>
      <c r="AH188" s="3"/>
      <c r="AI188" s="4">
        <v>319.7</v>
      </c>
      <c r="AJ188" s="4"/>
      <c r="AK188" s="3" t="s">
        <v>127</v>
      </c>
      <c r="AL188" s="3" t="s">
        <v>127</v>
      </c>
      <c r="AM188" s="3" t="s">
        <v>127</v>
      </c>
      <c r="AN188" s="3" t="s">
        <v>127</v>
      </c>
      <c r="AO188" s="3" t="s">
        <v>127</v>
      </c>
      <c r="AP188" s="3" t="s">
        <v>127</v>
      </c>
      <c r="AQ188" s="3" t="s">
        <v>128</v>
      </c>
      <c r="AR188" s="3" t="s">
        <v>127</v>
      </c>
      <c r="AS188" s="3" t="s">
        <v>128</v>
      </c>
      <c r="AT188" s="3" t="s">
        <v>127</v>
      </c>
      <c r="AU188" s="3" t="s">
        <v>127</v>
      </c>
      <c r="AV188" s="3" t="s">
        <v>127</v>
      </c>
      <c r="AW188" s="3" t="s">
        <v>127</v>
      </c>
      <c r="AX188" s="3" t="s">
        <v>127</v>
      </c>
      <c r="AY188" s="3" t="s">
        <v>127</v>
      </c>
      <c r="AZ188" s="3" t="s">
        <v>127</v>
      </c>
      <c r="BA188" s="3" t="s">
        <v>127</v>
      </c>
      <c r="BB188" s="3" t="s">
        <v>127</v>
      </c>
      <c r="BC188" s="3" t="s">
        <v>127</v>
      </c>
      <c r="BD188" s="3" t="s">
        <v>127</v>
      </c>
      <c r="BE188" s="2">
        <v>31.291499999999999</v>
      </c>
      <c r="BF188" s="3" t="s">
        <v>127</v>
      </c>
      <c r="BG188" s="3" t="s">
        <v>127</v>
      </c>
      <c r="BH188" s="3" t="s">
        <v>127</v>
      </c>
      <c r="BI188" s="3" t="s">
        <v>127</v>
      </c>
      <c r="BJ188" s="3" t="s">
        <v>127</v>
      </c>
      <c r="BK188" s="3" t="s">
        <v>127</v>
      </c>
      <c r="BL188" s="3" t="s">
        <v>127</v>
      </c>
      <c r="BM188" s="3" t="s">
        <v>127</v>
      </c>
      <c r="BN188" s="3" t="s">
        <v>127</v>
      </c>
      <c r="BO188" s="3" t="s">
        <v>127</v>
      </c>
      <c r="BP188" s="3" t="s">
        <v>127</v>
      </c>
      <c r="BQ188" s="3" t="s">
        <v>127</v>
      </c>
      <c r="BR188" s="3" t="s">
        <v>127</v>
      </c>
      <c r="BS188" s="3" t="s">
        <v>127</v>
      </c>
      <c r="BT188" s="3" t="s">
        <v>127</v>
      </c>
      <c r="BU188" s="3" t="s">
        <v>127</v>
      </c>
      <c r="BV188" s="3" t="s">
        <v>127</v>
      </c>
      <c r="BW188" s="3" t="s">
        <v>127</v>
      </c>
      <c r="BX188" s="3" t="s">
        <v>127</v>
      </c>
      <c r="BY188" s="3" t="s">
        <v>127</v>
      </c>
      <c r="BZ188" s="3" t="s">
        <v>127</v>
      </c>
      <c r="CA188" s="3" t="s">
        <v>127</v>
      </c>
      <c r="CB188" s="3" t="s">
        <v>127</v>
      </c>
      <c r="CC188" s="3" t="s">
        <v>127</v>
      </c>
      <c r="CD188" s="2">
        <v>394.13499999999999</v>
      </c>
      <c r="CE188" s="3" t="s">
        <v>127</v>
      </c>
      <c r="CF188" s="3" t="s">
        <v>127</v>
      </c>
      <c r="CG188" s="3" t="s">
        <v>127</v>
      </c>
      <c r="CH188" s="3" t="s">
        <v>127</v>
      </c>
      <c r="CI188" s="3">
        <v>90</v>
      </c>
      <c r="CJ188" s="3" t="s">
        <v>127</v>
      </c>
      <c r="CK188" s="3" t="s">
        <v>127</v>
      </c>
      <c r="CL188" s="3" t="s">
        <v>127</v>
      </c>
      <c r="CM188" s="3" t="s">
        <v>127</v>
      </c>
      <c r="CN188" s="3" t="s">
        <v>127</v>
      </c>
      <c r="CO188" s="3" t="s">
        <v>127</v>
      </c>
      <c r="CP188" s="3" t="s">
        <v>127</v>
      </c>
      <c r="CQ188" s="3" t="s">
        <v>127</v>
      </c>
      <c r="CR188" s="3" t="s">
        <v>127</v>
      </c>
      <c r="CS188" s="3" t="s">
        <v>127</v>
      </c>
      <c r="CT188" s="3"/>
      <c r="CU188" s="111" t="s">
        <v>133</v>
      </c>
      <c r="CV188" s="111">
        <v>5.6</v>
      </c>
      <c r="CW188" s="99" t="s">
        <v>131</v>
      </c>
      <c r="CX188" s="99">
        <v>1.1000000000000001</v>
      </c>
      <c r="CY188" s="99">
        <v>0.6</v>
      </c>
      <c r="CZ188" s="106" t="s">
        <v>127</v>
      </c>
      <c r="DA188" s="106" t="s">
        <v>127</v>
      </c>
      <c r="DB188" s="106" t="s">
        <v>127</v>
      </c>
      <c r="DC188" s="106" t="s">
        <v>127</v>
      </c>
      <c r="DD188" s="99"/>
      <c r="DE188" s="99"/>
      <c r="DF188" s="99"/>
      <c r="DG188" s="99"/>
      <c r="DH188" s="99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</row>
    <row r="189" spans="1:135" s="90" customFormat="1" x14ac:dyDescent="0.2">
      <c r="A189" s="3">
        <v>51</v>
      </c>
      <c r="B189" s="19">
        <v>41812</v>
      </c>
      <c r="C189" s="3">
        <v>17213608</v>
      </c>
      <c r="D189" s="17" t="s">
        <v>244</v>
      </c>
      <c r="E189" s="15">
        <v>43.555</v>
      </c>
      <c r="F189" s="15">
        <v>171.5615</v>
      </c>
      <c r="G189" s="3"/>
      <c r="H189" s="86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>
        <v>48.668500000000002</v>
      </c>
      <c r="X189" s="15">
        <v>2.1126299999999998</v>
      </c>
      <c r="Y189" s="15">
        <v>11.4872</v>
      </c>
      <c r="Z189" s="15">
        <v>102.595</v>
      </c>
      <c r="AA189" s="15">
        <v>143.6534</v>
      </c>
      <c r="AB189" s="15">
        <v>0.45350000000000001</v>
      </c>
      <c r="AC189" s="15">
        <v>34.997900000000001</v>
      </c>
      <c r="AD189" s="15">
        <v>181</v>
      </c>
      <c r="AE189" s="15">
        <v>49.232399999999998</v>
      </c>
      <c r="AF189" s="15"/>
      <c r="AG189" s="15"/>
      <c r="AH189" s="15"/>
      <c r="AI189" s="15"/>
      <c r="AJ189" s="15"/>
      <c r="AK189" s="3" t="s">
        <v>127</v>
      </c>
      <c r="AL189" s="3" t="s">
        <v>127</v>
      </c>
      <c r="AM189" s="3" t="s">
        <v>127</v>
      </c>
      <c r="AN189" s="3" t="s">
        <v>127</v>
      </c>
      <c r="AO189" s="3" t="s">
        <v>127</v>
      </c>
      <c r="AP189" s="3" t="s">
        <v>127</v>
      </c>
      <c r="AQ189" s="3" t="s">
        <v>127</v>
      </c>
      <c r="AR189" s="3" t="s">
        <v>127</v>
      </c>
      <c r="AS189" s="3" t="s">
        <v>127</v>
      </c>
      <c r="AT189" s="3" t="s">
        <v>127</v>
      </c>
      <c r="AU189" s="3" t="s">
        <v>127</v>
      </c>
      <c r="AV189" s="3" t="s">
        <v>127</v>
      </c>
      <c r="AW189" s="3" t="s">
        <v>127</v>
      </c>
      <c r="AX189" s="3" t="s">
        <v>127</v>
      </c>
      <c r="AY189" s="3" t="s">
        <v>127</v>
      </c>
      <c r="AZ189" s="3" t="s">
        <v>127</v>
      </c>
      <c r="BA189" s="3" t="s">
        <v>127</v>
      </c>
      <c r="BB189" s="3" t="s">
        <v>127</v>
      </c>
      <c r="BC189" s="3" t="s">
        <v>127</v>
      </c>
      <c r="BD189" s="3" t="s">
        <v>127</v>
      </c>
      <c r="BE189" s="3" t="s">
        <v>127</v>
      </c>
      <c r="BF189" s="3" t="s">
        <v>127</v>
      </c>
      <c r="BG189" s="3" t="s">
        <v>127</v>
      </c>
      <c r="BH189" s="3" t="s">
        <v>127</v>
      </c>
      <c r="BI189" s="3" t="s">
        <v>127</v>
      </c>
      <c r="BJ189" s="3" t="s">
        <v>127</v>
      </c>
      <c r="BK189" s="3" t="s">
        <v>127</v>
      </c>
      <c r="BL189" s="3" t="s">
        <v>127</v>
      </c>
      <c r="BM189" s="3" t="s">
        <v>127</v>
      </c>
      <c r="BN189" s="3" t="s">
        <v>127</v>
      </c>
      <c r="BO189" s="3" t="s">
        <v>127</v>
      </c>
      <c r="BP189" s="3" t="s">
        <v>127</v>
      </c>
      <c r="BQ189" s="3" t="s">
        <v>127</v>
      </c>
      <c r="BR189" s="3" t="s">
        <v>127</v>
      </c>
      <c r="BS189" s="3" t="s">
        <v>127</v>
      </c>
      <c r="BT189" s="3" t="s">
        <v>127</v>
      </c>
      <c r="BU189" s="3" t="s">
        <v>127</v>
      </c>
      <c r="BV189" s="3" t="s">
        <v>127</v>
      </c>
      <c r="BW189" s="3" t="s">
        <v>127</v>
      </c>
      <c r="BX189" s="3" t="s">
        <v>127</v>
      </c>
      <c r="BY189" s="3" t="s">
        <v>127</v>
      </c>
      <c r="BZ189" s="3" t="s">
        <v>127</v>
      </c>
      <c r="CA189" s="3" t="s">
        <v>127</v>
      </c>
      <c r="CB189" s="3" t="s">
        <v>127</v>
      </c>
      <c r="CC189" s="3" t="s">
        <v>127</v>
      </c>
      <c r="CD189" s="3">
        <v>9.08</v>
      </c>
      <c r="CE189" s="3" t="s">
        <v>127</v>
      </c>
      <c r="CF189" s="3" t="s">
        <v>127</v>
      </c>
      <c r="CG189" s="3" t="s">
        <v>127</v>
      </c>
      <c r="CH189" s="3" t="s">
        <v>127</v>
      </c>
      <c r="CI189" s="3" t="s">
        <v>127</v>
      </c>
      <c r="CJ189" s="3">
        <v>5.16</v>
      </c>
      <c r="CK189" s="3" t="s">
        <v>127</v>
      </c>
      <c r="CL189" s="3" t="s">
        <v>127</v>
      </c>
      <c r="CM189" s="3" t="s">
        <v>127</v>
      </c>
      <c r="CN189" s="3" t="s">
        <v>127</v>
      </c>
      <c r="CO189" s="3" t="s">
        <v>127</v>
      </c>
      <c r="CP189" s="3" t="s">
        <v>127</v>
      </c>
      <c r="CQ189" s="3" t="s">
        <v>127</v>
      </c>
      <c r="CR189" s="3" t="s">
        <v>127</v>
      </c>
      <c r="CS189" s="3" t="s">
        <v>127</v>
      </c>
      <c r="CT189" s="3"/>
      <c r="CU189" s="106" t="s">
        <v>127</v>
      </c>
      <c r="CV189" s="111">
        <v>0.26500000000000001</v>
      </c>
      <c r="CW189" s="106" t="s">
        <v>127</v>
      </c>
      <c r="CX189" s="106" t="s">
        <v>127</v>
      </c>
      <c r="CY189" s="106" t="s">
        <v>127</v>
      </c>
      <c r="CZ189" s="106" t="s">
        <v>127</v>
      </c>
      <c r="DA189" s="106" t="s">
        <v>127</v>
      </c>
      <c r="DB189" s="106" t="s">
        <v>127</v>
      </c>
      <c r="DC189" s="106" t="s">
        <v>127</v>
      </c>
      <c r="DD189" s="99"/>
      <c r="DE189" s="106" t="s">
        <v>127</v>
      </c>
      <c r="DF189" s="106" t="s">
        <v>127</v>
      </c>
      <c r="DG189" s="106" t="s">
        <v>127</v>
      </c>
      <c r="DH189" s="99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</row>
    <row r="190" spans="1:135" s="90" customFormat="1" x14ac:dyDescent="0.2">
      <c r="A190" s="3">
        <v>51</v>
      </c>
      <c r="B190" s="19">
        <v>41862</v>
      </c>
      <c r="C190" s="3">
        <v>17213608</v>
      </c>
      <c r="D190" s="17" t="s">
        <v>244</v>
      </c>
      <c r="E190" s="15">
        <v>45.301000000000002</v>
      </c>
      <c r="F190" s="15">
        <v>181.5025</v>
      </c>
      <c r="G190" s="3"/>
      <c r="H190" s="86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>
        <v>49.078499999999998</v>
      </c>
      <c r="X190" s="15">
        <v>1.9439200000000001</v>
      </c>
      <c r="Y190" s="15">
        <v>11.8857</v>
      </c>
      <c r="Z190" s="15">
        <v>104.33199999999999</v>
      </c>
      <c r="AA190" s="15">
        <v>149.20349999999999</v>
      </c>
      <c r="AB190" s="15">
        <v>0.47989999999999999</v>
      </c>
      <c r="AC190" s="15">
        <v>37.0473</v>
      </c>
      <c r="AD190" s="15">
        <v>191</v>
      </c>
      <c r="AE190" s="15">
        <v>50.5824</v>
      </c>
      <c r="AF190" s="15"/>
      <c r="AG190" s="15"/>
      <c r="AH190" s="15"/>
      <c r="AI190" s="15"/>
      <c r="AJ190" s="15"/>
      <c r="AK190" s="3" t="s">
        <v>127</v>
      </c>
      <c r="AL190" s="3" t="s">
        <v>127</v>
      </c>
      <c r="AM190" s="3" t="s">
        <v>127</v>
      </c>
      <c r="AN190" s="3" t="s">
        <v>127</v>
      </c>
      <c r="AO190" s="3" t="s">
        <v>127</v>
      </c>
      <c r="AP190" s="3" t="s">
        <v>127</v>
      </c>
      <c r="AQ190" s="3" t="s">
        <v>127</v>
      </c>
      <c r="AR190" s="3" t="s">
        <v>127</v>
      </c>
      <c r="AS190" s="3" t="s">
        <v>154</v>
      </c>
      <c r="AT190" s="3" t="s">
        <v>127</v>
      </c>
      <c r="AU190" s="3" t="s">
        <v>127</v>
      </c>
      <c r="AV190" s="3" t="s">
        <v>127</v>
      </c>
      <c r="AW190" s="3" t="s">
        <v>127</v>
      </c>
      <c r="AX190" s="3" t="s">
        <v>127</v>
      </c>
      <c r="AY190" s="3" t="s">
        <v>127</v>
      </c>
      <c r="AZ190" s="3" t="s">
        <v>127</v>
      </c>
      <c r="BA190" s="3" t="s">
        <v>127</v>
      </c>
      <c r="BB190" s="3" t="s">
        <v>127</v>
      </c>
      <c r="BC190" s="3" t="s">
        <v>127</v>
      </c>
      <c r="BD190" s="3" t="s">
        <v>127</v>
      </c>
      <c r="BE190" s="3" t="s">
        <v>154</v>
      </c>
      <c r="BF190" s="3" t="s">
        <v>127</v>
      </c>
      <c r="BG190" s="3" t="s">
        <v>127</v>
      </c>
      <c r="BH190" s="3" t="s">
        <v>127</v>
      </c>
      <c r="BI190" s="3" t="s">
        <v>127</v>
      </c>
      <c r="BJ190" s="3" t="s">
        <v>127</v>
      </c>
      <c r="BK190" s="3" t="s">
        <v>127</v>
      </c>
      <c r="BL190" s="3" t="s">
        <v>127</v>
      </c>
      <c r="BM190" s="3" t="s">
        <v>127</v>
      </c>
      <c r="BN190" s="3" t="s">
        <v>127</v>
      </c>
      <c r="BO190" s="3" t="s">
        <v>127</v>
      </c>
      <c r="BP190" s="3" t="s">
        <v>127</v>
      </c>
      <c r="BQ190" s="3" t="s">
        <v>127</v>
      </c>
      <c r="BR190" s="3" t="s">
        <v>127</v>
      </c>
      <c r="BS190" s="3" t="s">
        <v>127</v>
      </c>
      <c r="BT190" s="3" t="s">
        <v>127</v>
      </c>
      <c r="BU190" s="3" t="s">
        <v>127</v>
      </c>
      <c r="BV190" s="3" t="s">
        <v>127</v>
      </c>
      <c r="BW190" s="3" t="s">
        <v>127</v>
      </c>
      <c r="BX190" s="3" t="s">
        <v>127</v>
      </c>
      <c r="BY190" s="3" t="s">
        <v>127</v>
      </c>
      <c r="BZ190" s="3" t="s">
        <v>127</v>
      </c>
      <c r="CA190" s="3" t="s">
        <v>127</v>
      </c>
      <c r="CB190" s="3" t="s">
        <v>127</v>
      </c>
      <c r="CC190" s="3" t="s">
        <v>127</v>
      </c>
      <c r="CD190" s="3">
        <v>22.8</v>
      </c>
      <c r="CE190" s="3" t="s">
        <v>127</v>
      </c>
      <c r="CF190" s="3" t="s">
        <v>127</v>
      </c>
      <c r="CG190" s="3" t="s">
        <v>127</v>
      </c>
      <c r="CH190" s="3" t="s">
        <v>127</v>
      </c>
      <c r="CI190" s="3" t="s">
        <v>127</v>
      </c>
      <c r="CJ190" s="3" t="s">
        <v>154</v>
      </c>
      <c r="CK190" s="3" t="s">
        <v>127</v>
      </c>
      <c r="CL190" s="3" t="s">
        <v>127</v>
      </c>
      <c r="CM190" s="3" t="s">
        <v>127</v>
      </c>
      <c r="CN190" s="3" t="s">
        <v>127</v>
      </c>
      <c r="CO190" s="3" t="s">
        <v>127</v>
      </c>
      <c r="CP190" s="3" t="s">
        <v>127</v>
      </c>
      <c r="CQ190" s="3" t="s">
        <v>127</v>
      </c>
      <c r="CR190" s="3" t="s">
        <v>127</v>
      </c>
      <c r="CS190" s="3" t="s">
        <v>127</v>
      </c>
      <c r="CT190" s="3"/>
      <c r="CU190" s="111">
        <v>0.35</v>
      </c>
      <c r="CV190" s="111">
        <v>0.55000000000000004</v>
      </c>
      <c r="CW190" s="106" t="s">
        <v>127</v>
      </c>
      <c r="CX190" s="106" t="s">
        <v>127</v>
      </c>
      <c r="CY190" s="99" t="s">
        <v>153</v>
      </c>
      <c r="CZ190" s="106" t="s">
        <v>127</v>
      </c>
      <c r="DA190" s="106" t="s">
        <v>127</v>
      </c>
      <c r="DB190" s="106" t="s">
        <v>127</v>
      </c>
      <c r="DC190" s="106" t="s">
        <v>127</v>
      </c>
      <c r="DD190" s="99"/>
      <c r="DE190" s="106" t="s">
        <v>127</v>
      </c>
      <c r="DF190" s="106" t="s">
        <v>127</v>
      </c>
      <c r="DG190" s="106" t="s">
        <v>127</v>
      </c>
      <c r="DH190" s="99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</row>
    <row r="191" spans="1:135" s="90" customFormat="1" ht="15" customHeight="1" x14ac:dyDescent="0.2">
      <c r="A191" s="3">
        <v>51</v>
      </c>
      <c r="B191" s="19">
        <v>42162</v>
      </c>
      <c r="C191" s="3">
        <v>17213608</v>
      </c>
      <c r="D191" s="17" t="s">
        <v>244</v>
      </c>
      <c r="E191" s="15">
        <v>46.8</v>
      </c>
      <c r="F191" s="15" t="s">
        <v>127</v>
      </c>
      <c r="G191" s="3" t="s">
        <v>127</v>
      </c>
      <c r="H191" s="86">
        <v>35.759500000000003</v>
      </c>
      <c r="I191" s="15">
        <v>113.709</v>
      </c>
      <c r="J191" s="15" t="s">
        <v>127</v>
      </c>
      <c r="K191" s="15" t="s">
        <v>127</v>
      </c>
      <c r="L191" s="15" t="s">
        <v>127</v>
      </c>
      <c r="M191" s="15" t="s">
        <v>150</v>
      </c>
      <c r="N191" s="15" t="s">
        <v>127</v>
      </c>
      <c r="O191" s="15" t="s">
        <v>127</v>
      </c>
      <c r="P191" s="15" t="s">
        <v>127</v>
      </c>
      <c r="Q191" s="15" t="s">
        <v>127</v>
      </c>
      <c r="R191" s="15" t="s">
        <v>127</v>
      </c>
      <c r="S191" s="15">
        <v>333.21899999999999</v>
      </c>
      <c r="T191" s="15">
        <v>5</v>
      </c>
      <c r="U191" s="15"/>
      <c r="V191" s="15"/>
      <c r="W191" s="15">
        <v>50.743899999999996</v>
      </c>
      <c r="X191" s="15">
        <v>1.10263</v>
      </c>
      <c r="Y191" s="15">
        <v>11.567299999999999</v>
      </c>
      <c r="Z191" s="15">
        <v>113.22799999999999</v>
      </c>
      <c r="AA191" s="15">
        <v>161.14869999999999</v>
      </c>
      <c r="AB191" s="15">
        <v>0.49009999999999998</v>
      </c>
      <c r="AC191" s="15">
        <v>40.728200000000001</v>
      </c>
      <c r="AD191" s="15">
        <v>178.4</v>
      </c>
      <c r="AE191" s="15">
        <v>58.676099999999998</v>
      </c>
      <c r="AF191" s="15"/>
      <c r="AG191" s="15"/>
      <c r="AH191" s="15"/>
      <c r="AI191" s="15"/>
      <c r="AJ191" s="15"/>
      <c r="AK191" s="3" t="s">
        <v>127</v>
      </c>
      <c r="AL191" s="3" t="s">
        <v>127</v>
      </c>
      <c r="AM191" s="3" t="s">
        <v>127</v>
      </c>
      <c r="AN191" s="3" t="s">
        <v>127</v>
      </c>
      <c r="AO191" s="3" t="s">
        <v>127</v>
      </c>
      <c r="AP191" s="3" t="s">
        <v>127</v>
      </c>
      <c r="AQ191" s="3" t="s">
        <v>133</v>
      </c>
      <c r="AR191" s="3" t="s">
        <v>127</v>
      </c>
      <c r="AS191" s="3" t="s">
        <v>127</v>
      </c>
      <c r="AT191" s="3" t="s">
        <v>127</v>
      </c>
      <c r="AU191" s="3" t="s">
        <v>127</v>
      </c>
      <c r="AV191" s="3" t="s">
        <v>127</v>
      </c>
      <c r="AW191" s="3" t="s">
        <v>127</v>
      </c>
      <c r="AX191" s="3" t="s">
        <v>127</v>
      </c>
      <c r="AY191" s="3" t="s">
        <v>127</v>
      </c>
      <c r="AZ191" s="3" t="s">
        <v>127</v>
      </c>
      <c r="BA191" s="3" t="s">
        <v>127</v>
      </c>
      <c r="BB191" s="3" t="s">
        <v>127</v>
      </c>
      <c r="BC191" s="3" t="s">
        <v>127</v>
      </c>
      <c r="BD191" s="3" t="s">
        <v>127</v>
      </c>
      <c r="BE191" s="3" t="s">
        <v>127</v>
      </c>
      <c r="BF191" s="3" t="s">
        <v>127</v>
      </c>
      <c r="BG191" s="3" t="s">
        <v>127</v>
      </c>
      <c r="BH191" s="3" t="s">
        <v>127</v>
      </c>
      <c r="BI191" s="3" t="s">
        <v>127</v>
      </c>
      <c r="BJ191" s="3" t="s">
        <v>127</v>
      </c>
      <c r="BK191" s="3" t="s">
        <v>127</v>
      </c>
      <c r="BL191" s="3" t="s">
        <v>127</v>
      </c>
      <c r="BM191" s="3" t="s">
        <v>127</v>
      </c>
      <c r="BN191" s="3" t="s">
        <v>127</v>
      </c>
      <c r="BO191" s="3" t="s">
        <v>127</v>
      </c>
      <c r="BP191" s="3" t="s">
        <v>127</v>
      </c>
      <c r="BQ191" s="3" t="s">
        <v>127</v>
      </c>
      <c r="BR191" s="3" t="s">
        <v>127</v>
      </c>
      <c r="BS191" s="3" t="s">
        <v>127</v>
      </c>
      <c r="BT191" s="3" t="s">
        <v>127</v>
      </c>
      <c r="BU191" s="3" t="s">
        <v>127</v>
      </c>
      <c r="BV191" s="3" t="s">
        <v>127</v>
      </c>
      <c r="BW191" s="3" t="s">
        <v>127</v>
      </c>
      <c r="BX191" s="3" t="s">
        <v>127</v>
      </c>
      <c r="BY191" s="3" t="s">
        <v>127</v>
      </c>
      <c r="BZ191" s="3" t="s">
        <v>127</v>
      </c>
      <c r="CA191" s="3" t="s">
        <v>127</v>
      </c>
      <c r="CB191" s="3" t="s">
        <v>127</v>
      </c>
      <c r="CC191" s="3" t="s">
        <v>127</v>
      </c>
      <c r="CD191" s="3">
        <v>27.13</v>
      </c>
      <c r="CE191" s="3" t="s">
        <v>127</v>
      </c>
      <c r="CF191" s="3" t="s">
        <v>127</v>
      </c>
      <c r="CG191" s="3" t="s">
        <v>127</v>
      </c>
      <c r="CH191" s="3" t="s">
        <v>127</v>
      </c>
      <c r="CI191" s="3" t="s">
        <v>127</v>
      </c>
      <c r="CJ191" s="3" t="s">
        <v>127</v>
      </c>
      <c r="CK191" s="3" t="s">
        <v>127</v>
      </c>
      <c r="CL191" s="3" t="s">
        <v>127</v>
      </c>
      <c r="CM191" s="3" t="s">
        <v>127</v>
      </c>
      <c r="CN191" s="3" t="s">
        <v>127</v>
      </c>
      <c r="CO191" s="3" t="s">
        <v>127</v>
      </c>
      <c r="CP191" s="3" t="s">
        <v>127</v>
      </c>
      <c r="CQ191" s="3" t="s">
        <v>127</v>
      </c>
      <c r="CR191" s="3" t="s">
        <v>127</v>
      </c>
      <c r="CS191" s="3" t="s">
        <v>127</v>
      </c>
      <c r="CT191" s="3"/>
      <c r="CU191" s="106" t="s">
        <v>127</v>
      </c>
      <c r="CV191" s="111" t="s">
        <v>133</v>
      </c>
      <c r="CW191" s="106" t="s">
        <v>127</v>
      </c>
      <c r="CX191" s="106" t="s">
        <v>127</v>
      </c>
      <c r="CY191" s="106" t="s">
        <v>127</v>
      </c>
      <c r="CZ191" s="106" t="s">
        <v>127</v>
      </c>
      <c r="DA191" s="106" t="s">
        <v>127</v>
      </c>
      <c r="DB191" s="106" t="s">
        <v>127</v>
      </c>
      <c r="DC191" s="106" t="s">
        <v>127</v>
      </c>
      <c r="DD191" s="99"/>
      <c r="DE191" s="111" t="s">
        <v>295</v>
      </c>
      <c r="DF191" s="111" t="s">
        <v>295</v>
      </c>
      <c r="DG191" s="111" t="s">
        <v>295</v>
      </c>
      <c r="DH191" s="106" t="s">
        <v>127</v>
      </c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</row>
    <row r="192" spans="1:135" s="90" customFormat="1" ht="15" customHeight="1" x14ac:dyDescent="0.2">
      <c r="A192" s="3">
        <v>51</v>
      </c>
      <c r="B192" s="19">
        <v>42878</v>
      </c>
      <c r="C192" s="3">
        <v>17213608</v>
      </c>
      <c r="D192" s="17" t="s">
        <v>244</v>
      </c>
      <c r="E192" s="15">
        <v>37.5</v>
      </c>
      <c r="F192" s="15">
        <v>203</v>
      </c>
      <c r="G192" s="3" t="s">
        <v>127</v>
      </c>
      <c r="H192" s="86">
        <v>34.972799999999999</v>
      </c>
      <c r="I192" s="15">
        <v>113.333</v>
      </c>
      <c r="J192" s="15" t="s">
        <v>127</v>
      </c>
      <c r="K192" s="15" t="s">
        <v>127</v>
      </c>
      <c r="L192" s="15" t="s">
        <v>127</v>
      </c>
      <c r="M192" s="15">
        <v>5.4025100000000004</v>
      </c>
      <c r="N192" s="15" t="s">
        <v>127</v>
      </c>
      <c r="O192" s="15" t="s">
        <v>136</v>
      </c>
      <c r="P192" s="15" t="s">
        <v>136</v>
      </c>
      <c r="Q192" s="15" t="s">
        <v>127</v>
      </c>
      <c r="R192" s="15">
        <v>336.78300000000002</v>
      </c>
      <c r="S192" s="15"/>
      <c r="T192" s="15" t="s">
        <v>161</v>
      </c>
      <c r="U192" s="15">
        <v>412.18299999999999</v>
      </c>
      <c r="V192" s="15"/>
      <c r="W192" s="15">
        <v>57.203299999999999</v>
      </c>
      <c r="X192" s="15">
        <v>1.3206500000000001</v>
      </c>
      <c r="Y192" s="15">
        <v>12.3695</v>
      </c>
      <c r="Z192" s="15">
        <v>121.637</v>
      </c>
      <c r="AA192" s="15">
        <v>147.4879</v>
      </c>
      <c r="AB192" s="15">
        <v>0.49080000000000001</v>
      </c>
      <c r="AC192" s="15">
        <v>51.4131</v>
      </c>
      <c r="AD192" s="15">
        <v>178</v>
      </c>
      <c r="AE192" s="15">
        <v>59.368499999999997</v>
      </c>
      <c r="AF192" s="15"/>
      <c r="AG192" s="15"/>
      <c r="AH192" s="15"/>
      <c r="AI192" s="15"/>
      <c r="AJ192" s="15"/>
      <c r="AK192" s="3" t="s">
        <v>127</v>
      </c>
      <c r="AL192" s="3" t="s">
        <v>127</v>
      </c>
      <c r="AM192" s="3" t="s">
        <v>127</v>
      </c>
      <c r="AN192" s="3" t="s">
        <v>127</v>
      </c>
      <c r="AO192" s="3" t="s">
        <v>127</v>
      </c>
      <c r="AP192" s="3" t="s">
        <v>127</v>
      </c>
      <c r="AQ192" s="3" t="s">
        <v>127</v>
      </c>
      <c r="AR192" s="3" t="s">
        <v>127</v>
      </c>
      <c r="AS192" s="3" t="s">
        <v>127</v>
      </c>
      <c r="AT192" s="3" t="s">
        <v>127</v>
      </c>
      <c r="AU192" s="3" t="s">
        <v>127</v>
      </c>
      <c r="AV192" s="3" t="s">
        <v>127</v>
      </c>
      <c r="AW192" s="3" t="s">
        <v>127</v>
      </c>
      <c r="AX192" s="3" t="s">
        <v>127</v>
      </c>
      <c r="AY192" s="3" t="s">
        <v>127</v>
      </c>
      <c r="AZ192" s="3" t="s">
        <v>127</v>
      </c>
      <c r="BA192" s="3" t="s">
        <v>127</v>
      </c>
      <c r="BB192" s="3" t="s">
        <v>127</v>
      </c>
      <c r="BC192" s="3" t="s">
        <v>127</v>
      </c>
      <c r="BD192" s="3" t="s">
        <v>127</v>
      </c>
      <c r="BE192" s="3" t="s">
        <v>127</v>
      </c>
      <c r="BF192" s="3" t="s">
        <v>127</v>
      </c>
      <c r="BG192" s="3" t="s">
        <v>127</v>
      </c>
      <c r="BH192" s="3" t="s">
        <v>127</v>
      </c>
      <c r="BI192" s="3" t="s">
        <v>127</v>
      </c>
      <c r="BJ192" s="3" t="s">
        <v>127</v>
      </c>
      <c r="BK192" s="3" t="s">
        <v>127</v>
      </c>
      <c r="BL192" s="3" t="s">
        <v>127</v>
      </c>
      <c r="BM192" s="3" t="s">
        <v>127</v>
      </c>
      <c r="BN192" s="3" t="s">
        <v>127</v>
      </c>
      <c r="BO192" s="3" t="s">
        <v>127</v>
      </c>
      <c r="BP192" s="3" t="s">
        <v>127</v>
      </c>
      <c r="BQ192" s="3" t="s">
        <v>127</v>
      </c>
      <c r="BR192" s="3" t="s">
        <v>127</v>
      </c>
      <c r="BS192" s="3" t="s">
        <v>127</v>
      </c>
      <c r="BT192" s="3" t="s">
        <v>127</v>
      </c>
      <c r="BU192" s="3" t="s">
        <v>127</v>
      </c>
      <c r="BV192" s="3" t="s">
        <v>127</v>
      </c>
      <c r="BW192" s="3" t="s">
        <v>127</v>
      </c>
      <c r="BX192" s="3" t="s">
        <v>127</v>
      </c>
      <c r="BY192" s="3" t="s">
        <v>127</v>
      </c>
      <c r="BZ192" s="3" t="s">
        <v>127</v>
      </c>
      <c r="CA192" s="3" t="s">
        <v>127</v>
      </c>
      <c r="CB192" s="3" t="s">
        <v>127</v>
      </c>
      <c r="CC192" s="3" t="s">
        <v>127</v>
      </c>
      <c r="CD192" s="3">
        <v>32.49</v>
      </c>
      <c r="CE192" s="3" t="s">
        <v>127</v>
      </c>
      <c r="CF192" s="3" t="s">
        <v>127</v>
      </c>
      <c r="CG192" s="3" t="s">
        <v>127</v>
      </c>
      <c r="CH192" s="3" t="s">
        <v>127</v>
      </c>
      <c r="CI192" s="3" t="s">
        <v>127</v>
      </c>
      <c r="CJ192" s="3" t="s">
        <v>127</v>
      </c>
      <c r="CK192" s="3" t="s">
        <v>127</v>
      </c>
      <c r="CL192" s="3" t="s">
        <v>127</v>
      </c>
      <c r="CM192" s="3" t="s">
        <v>127</v>
      </c>
      <c r="CN192" s="3" t="s">
        <v>127</v>
      </c>
      <c r="CO192" s="3" t="s">
        <v>127</v>
      </c>
      <c r="CP192" s="3" t="s">
        <v>127</v>
      </c>
      <c r="CQ192" s="3" t="s">
        <v>127</v>
      </c>
      <c r="CR192" s="3" t="s">
        <v>127</v>
      </c>
      <c r="CS192" s="3" t="s">
        <v>127</v>
      </c>
      <c r="CT192" s="3"/>
      <c r="CU192" s="111" t="s">
        <v>131</v>
      </c>
      <c r="CV192" s="111" t="s">
        <v>133</v>
      </c>
      <c r="CW192" s="99" t="s">
        <v>131</v>
      </c>
      <c r="CX192" s="106" t="s">
        <v>127</v>
      </c>
      <c r="CY192" s="106" t="s">
        <v>127</v>
      </c>
      <c r="CZ192" s="106" t="s">
        <v>127</v>
      </c>
      <c r="DA192" s="106" t="s">
        <v>127</v>
      </c>
      <c r="DB192" s="106" t="s">
        <v>127</v>
      </c>
      <c r="DC192" s="106" t="s">
        <v>127</v>
      </c>
      <c r="DD192" s="106" t="s">
        <v>127</v>
      </c>
      <c r="DE192" s="99"/>
      <c r="DF192" s="99"/>
      <c r="DG192" s="99"/>
      <c r="DH192" s="99"/>
      <c r="DI192" s="3"/>
      <c r="DJ192" s="3" t="s">
        <v>127</v>
      </c>
      <c r="DK192" s="3" t="s">
        <v>127</v>
      </c>
      <c r="DL192" s="3" t="s">
        <v>127</v>
      </c>
      <c r="DM192" s="3" t="s">
        <v>127</v>
      </c>
      <c r="DN192" s="3" t="s">
        <v>127</v>
      </c>
      <c r="DO192" s="3" t="s">
        <v>127</v>
      </c>
      <c r="DP192" s="3" t="s">
        <v>127</v>
      </c>
      <c r="DQ192" s="3" t="s">
        <v>127</v>
      </c>
      <c r="DR192" s="3" t="s">
        <v>127</v>
      </c>
      <c r="DS192" s="3" t="s">
        <v>127</v>
      </c>
      <c r="DT192" s="3" t="s">
        <v>127</v>
      </c>
      <c r="DU192" s="3" t="s">
        <v>127</v>
      </c>
      <c r="DV192" s="3" t="s">
        <v>127</v>
      </c>
      <c r="DW192" s="3" t="s">
        <v>127</v>
      </c>
      <c r="DX192" s="3" t="s">
        <v>127</v>
      </c>
      <c r="DY192" s="3" t="s">
        <v>127</v>
      </c>
      <c r="DZ192" s="3" t="s">
        <v>127</v>
      </c>
      <c r="EA192" s="3" t="s">
        <v>127</v>
      </c>
      <c r="EB192" s="3" t="s">
        <v>127</v>
      </c>
      <c r="EC192" s="3" t="s">
        <v>127</v>
      </c>
      <c r="ED192" s="3" t="s">
        <v>127</v>
      </c>
      <c r="EE192" s="3" t="s">
        <v>127</v>
      </c>
    </row>
    <row r="193" spans="1:150" s="90" customFormat="1" x14ac:dyDescent="0.2">
      <c r="A193" s="3">
        <v>51</v>
      </c>
      <c r="B193" s="19">
        <v>43222</v>
      </c>
      <c r="C193" s="3">
        <v>17213608</v>
      </c>
      <c r="D193" s="17" t="s">
        <v>244</v>
      </c>
      <c r="E193" s="3">
        <v>41</v>
      </c>
      <c r="F193" s="3">
        <v>230</v>
      </c>
      <c r="G193" s="3" t="s">
        <v>127</v>
      </c>
      <c r="H193" s="2">
        <v>35.917000000000002</v>
      </c>
      <c r="I193" s="3">
        <v>123.52500000000001</v>
      </c>
      <c r="J193" s="3" t="s">
        <v>127</v>
      </c>
      <c r="K193" s="3" t="s">
        <v>127</v>
      </c>
      <c r="L193" s="3" t="s">
        <v>127</v>
      </c>
      <c r="M193" s="2" t="s">
        <v>140</v>
      </c>
      <c r="N193" s="3" t="s">
        <v>127</v>
      </c>
      <c r="O193" s="3" t="s">
        <v>140</v>
      </c>
      <c r="P193" s="3" t="s">
        <v>127</v>
      </c>
      <c r="Q193" s="3" t="s">
        <v>127</v>
      </c>
      <c r="R193" s="3" t="s">
        <v>127</v>
      </c>
      <c r="S193" s="3" t="s">
        <v>127</v>
      </c>
      <c r="T193" s="2">
        <v>3.76214</v>
      </c>
      <c r="U193" s="2">
        <v>362.024</v>
      </c>
      <c r="V193" s="2"/>
      <c r="W193" s="2">
        <v>56.807499999999997</v>
      </c>
      <c r="X193" s="2">
        <v>1.39133</v>
      </c>
      <c r="Y193" s="2">
        <v>12.2927</v>
      </c>
      <c r="Z193" s="2">
        <v>125.419</v>
      </c>
      <c r="AA193" s="2">
        <v>164.91749999999999</v>
      </c>
      <c r="AB193" s="85">
        <v>0.39679999999999999</v>
      </c>
      <c r="AC193" s="2">
        <v>53.023299999999999</v>
      </c>
      <c r="AD193" s="2">
        <v>189</v>
      </c>
      <c r="AE193" s="2">
        <v>57.968600000000002</v>
      </c>
      <c r="AF193" s="3"/>
      <c r="AG193" s="3"/>
      <c r="AH193" s="3"/>
      <c r="AI193" s="4" t="s">
        <v>130</v>
      </c>
      <c r="AJ193" s="4"/>
      <c r="AK193" s="3" t="s">
        <v>127</v>
      </c>
      <c r="AL193" s="3" t="s">
        <v>127</v>
      </c>
      <c r="AM193" s="3" t="s">
        <v>127</v>
      </c>
      <c r="AN193" s="3" t="s">
        <v>127</v>
      </c>
      <c r="AO193" s="3" t="s">
        <v>127</v>
      </c>
      <c r="AP193" s="3" t="s">
        <v>127</v>
      </c>
      <c r="AQ193" s="3" t="s">
        <v>127</v>
      </c>
      <c r="AR193" s="3" t="s">
        <v>127</v>
      </c>
      <c r="AS193" s="3" t="s">
        <v>127</v>
      </c>
      <c r="AT193" s="3" t="s">
        <v>127</v>
      </c>
      <c r="AU193" s="3" t="s">
        <v>127</v>
      </c>
      <c r="AV193" s="3" t="s">
        <v>127</v>
      </c>
      <c r="AW193" s="3" t="s">
        <v>127</v>
      </c>
      <c r="AX193" s="3" t="s">
        <v>127</v>
      </c>
      <c r="AY193" s="3" t="s">
        <v>127</v>
      </c>
      <c r="AZ193" s="3" t="s">
        <v>127</v>
      </c>
      <c r="BA193" s="3" t="s">
        <v>127</v>
      </c>
      <c r="BB193" s="3" t="s">
        <v>127</v>
      </c>
      <c r="BC193" s="3" t="s">
        <v>127</v>
      </c>
      <c r="BD193" s="3" t="s">
        <v>127</v>
      </c>
      <c r="BE193" s="2">
        <v>1.4908999999999999</v>
      </c>
      <c r="BF193" s="3" t="s">
        <v>127</v>
      </c>
      <c r="BG193" s="3" t="s">
        <v>127</v>
      </c>
      <c r="BH193" s="3" t="s">
        <v>127</v>
      </c>
      <c r="BI193" s="3" t="s">
        <v>127</v>
      </c>
      <c r="BJ193" s="3" t="s">
        <v>127</v>
      </c>
      <c r="BK193" s="3" t="s">
        <v>127</v>
      </c>
      <c r="BL193" s="3" t="s">
        <v>127</v>
      </c>
      <c r="BM193" s="3" t="s">
        <v>127</v>
      </c>
      <c r="BN193" s="3" t="s">
        <v>127</v>
      </c>
      <c r="BO193" s="3" t="s">
        <v>127</v>
      </c>
      <c r="BP193" s="3" t="s">
        <v>127</v>
      </c>
      <c r="BQ193" s="3" t="s">
        <v>127</v>
      </c>
      <c r="BR193" s="3" t="s">
        <v>127</v>
      </c>
      <c r="BS193" s="3" t="s">
        <v>127</v>
      </c>
      <c r="BT193" s="3" t="s">
        <v>127</v>
      </c>
      <c r="BU193" s="3" t="s">
        <v>127</v>
      </c>
      <c r="BV193" s="3" t="s">
        <v>127</v>
      </c>
      <c r="BW193" s="3" t="s">
        <v>127</v>
      </c>
      <c r="BX193" s="3" t="s">
        <v>127</v>
      </c>
      <c r="BY193" s="3" t="s">
        <v>127</v>
      </c>
      <c r="BZ193" s="3" t="s">
        <v>127</v>
      </c>
      <c r="CA193" s="3" t="s">
        <v>127</v>
      </c>
      <c r="CB193" s="3" t="s">
        <v>127</v>
      </c>
      <c r="CC193" s="3" t="s">
        <v>127</v>
      </c>
      <c r="CD193" s="2">
        <v>36.660699999999999</v>
      </c>
      <c r="CE193" s="3" t="s">
        <v>127</v>
      </c>
      <c r="CF193" s="3" t="s">
        <v>127</v>
      </c>
      <c r="CG193" s="3" t="s">
        <v>127</v>
      </c>
      <c r="CH193" s="3" t="s">
        <v>127</v>
      </c>
      <c r="CI193" s="3" t="s">
        <v>127</v>
      </c>
      <c r="CJ193" s="3" t="s">
        <v>127</v>
      </c>
      <c r="CK193" s="3" t="s">
        <v>127</v>
      </c>
      <c r="CL193" s="3" t="s">
        <v>127</v>
      </c>
      <c r="CM193" s="3" t="s">
        <v>127</v>
      </c>
      <c r="CN193" s="3" t="s">
        <v>127</v>
      </c>
      <c r="CO193" s="3" t="s">
        <v>127</v>
      </c>
      <c r="CP193" s="3" t="s">
        <v>127</v>
      </c>
      <c r="CQ193" s="3" t="s">
        <v>127</v>
      </c>
      <c r="CR193" s="3" t="s">
        <v>127</v>
      </c>
      <c r="CS193" s="3" t="s">
        <v>127</v>
      </c>
      <c r="CT193" s="3"/>
      <c r="CU193" s="111" t="s">
        <v>133</v>
      </c>
      <c r="CV193" s="111" t="s">
        <v>133</v>
      </c>
      <c r="CW193" s="99" t="s">
        <v>131</v>
      </c>
      <c r="CX193" s="106" t="s">
        <v>127</v>
      </c>
      <c r="CY193" s="106" t="s">
        <v>127</v>
      </c>
      <c r="CZ193" s="106" t="s">
        <v>127</v>
      </c>
      <c r="DA193" s="106" t="s">
        <v>127</v>
      </c>
      <c r="DB193" s="106" t="s">
        <v>127</v>
      </c>
      <c r="DC193" s="106" t="s">
        <v>127</v>
      </c>
      <c r="DD193" s="106" t="s">
        <v>127</v>
      </c>
      <c r="DE193" s="99"/>
      <c r="DF193" s="99"/>
      <c r="DG193" s="99"/>
      <c r="DH193" s="99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</row>
    <row r="194" spans="1:150" s="90" customFormat="1" x14ac:dyDescent="0.2">
      <c r="A194" s="3">
        <v>51</v>
      </c>
      <c r="B194" s="19">
        <v>43515</v>
      </c>
      <c r="C194" s="3">
        <v>17213608</v>
      </c>
      <c r="D194" s="17" t="s">
        <v>244</v>
      </c>
      <c r="E194" s="3">
        <v>54</v>
      </c>
      <c r="F194" s="3">
        <v>241</v>
      </c>
      <c r="G194" s="3" t="s">
        <v>127</v>
      </c>
      <c r="H194" s="2">
        <v>39.094900000000003</v>
      </c>
      <c r="I194" s="2">
        <v>124.319</v>
      </c>
      <c r="J194" s="3" t="s">
        <v>127</v>
      </c>
      <c r="K194" s="3" t="s">
        <v>127</v>
      </c>
      <c r="L194" s="3" t="s">
        <v>127</v>
      </c>
      <c r="M194" s="2">
        <v>6.1383599999999996</v>
      </c>
      <c r="N194" s="3" t="s">
        <v>127</v>
      </c>
      <c r="O194" s="3" t="s">
        <v>127</v>
      </c>
      <c r="P194" s="2" t="s">
        <v>127</v>
      </c>
      <c r="Q194" s="3" t="s">
        <v>127</v>
      </c>
      <c r="R194" s="3" t="s">
        <v>127</v>
      </c>
      <c r="S194" s="3" t="s">
        <v>127</v>
      </c>
      <c r="T194" s="2">
        <v>5.7009600000000002</v>
      </c>
      <c r="U194" s="3"/>
      <c r="V194" s="3"/>
      <c r="W194" s="2">
        <v>61.094900000000003</v>
      </c>
      <c r="X194" s="2">
        <v>1.4467000000000001</v>
      </c>
      <c r="Y194" s="2">
        <v>13.0009</v>
      </c>
      <c r="Z194" s="2">
        <v>128.97300000000001</v>
      </c>
      <c r="AA194" s="2">
        <v>151.74080000000001</v>
      </c>
      <c r="AB194" s="85">
        <v>0.36070000000000002</v>
      </c>
      <c r="AC194" s="2">
        <v>59.745100000000001</v>
      </c>
      <c r="AD194" s="2">
        <v>186</v>
      </c>
      <c r="AE194" s="2">
        <v>64.286199999999994</v>
      </c>
      <c r="AF194" s="2"/>
      <c r="AG194" s="2"/>
      <c r="AH194" s="2"/>
      <c r="AI194" s="88">
        <v>0.2311</v>
      </c>
      <c r="AJ194" s="88">
        <v>12.94</v>
      </c>
      <c r="AK194" s="3" t="s">
        <v>127</v>
      </c>
      <c r="AL194" s="3" t="s">
        <v>127</v>
      </c>
      <c r="AM194" s="4"/>
      <c r="AN194" s="4"/>
      <c r="AO194" s="4"/>
      <c r="AP194" s="3" t="s">
        <v>127</v>
      </c>
      <c r="AQ194" s="3" t="s">
        <v>127</v>
      </c>
      <c r="AR194" s="3" t="s">
        <v>127</v>
      </c>
      <c r="AS194" s="3" t="s">
        <v>127</v>
      </c>
      <c r="AT194" s="3" t="s">
        <v>127</v>
      </c>
      <c r="AU194" s="4"/>
      <c r="AV194" s="4"/>
      <c r="AW194" s="3" t="s">
        <v>127</v>
      </c>
      <c r="AX194" s="3" t="s">
        <v>127</v>
      </c>
      <c r="AY194" s="3" t="s">
        <v>127</v>
      </c>
      <c r="AZ194" s="3" t="s">
        <v>127</v>
      </c>
      <c r="BA194" s="4"/>
      <c r="BB194" s="3" t="s">
        <v>127</v>
      </c>
      <c r="BC194" s="3" t="s">
        <v>127</v>
      </c>
      <c r="BD194" s="3" t="s">
        <v>127</v>
      </c>
      <c r="BE194" s="3" t="s">
        <v>127</v>
      </c>
      <c r="BF194" s="3" t="s">
        <v>127</v>
      </c>
      <c r="BG194" s="3" t="s">
        <v>127</v>
      </c>
      <c r="BH194" s="4"/>
      <c r="BI194" s="4"/>
      <c r="BJ194" s="4"/>
      <c r="BK194" s="4"/>
      <c r="BL194" s="2" t="s">
        <v>128</v>
      </c>
      <c r="BM194" s="4"/>
      <c r="BN194" s="4"/>
      <c r="BO194" s="3" t="s">
        <v>127</v>
      </c>
      <c r="BP194" s="3" t="s">
        <v>127</v>
      </c>
      <c r="BQ194" s="3" t="s">
        <v>127</v>
      </c>
      <c r="BR194" s="3" t="s">
        <v>127</v>
      </c>
      <c r="BS194" s="3" t="s">
        <v>127</v>
      </c>
      <c r="BT194" s="4"/>
      <c r="BU194" s="4"/>
      <c r="BV194" s="4"/>
      <c r="BW194" s="3" t="s">
        <v>127</v>
      </c>
      <c r="BX194" s="4"/>
      <c r="BY194" s="3"/>
      <c r="BZ194" s="3"/>
      <c r="CA194" s="3" t="s">
        <v>127</v>
      </c>
      <c r="CB194" s="3"/>
      <c r="CC194" s="3" t="s">
        <v>127</v>
      </c>
      <c r="CD194" s="2" t="s">
        <v>128</v>
      </c>
      <c r="CE194" s="3" t="s">
        <v>127</v>
      </c>
      <c r="CF194" s="3" t="s">
        <v>127</v>
      </c>
      <c r="CG194" s="3"/>
      <c r="CH194" s="3"/>
      <c r="CI194" s="3" t="s">
        <v>127</v>
      </c>
      <c r="CJ194" s="2" t="s">
        <v>128</v>
      </c>
      <c r="CK194" s="3" t="s">
        <v>127</v>
      </c>
      <c r="CL194" s="3" t="s">
        <v>127</v>
      </c>
      <c r="CM194" s="2" t="s">
        <v>128</v>
      </c>
      <c r="CN194" s="3" t="s">
        <v>127</v>
      </c>
      <c r="CO194" s="3" t="s">
        <v>127</v>
      </c>
      <c r="CP194" s="2" t="s">
        <v>128</v>
      </c>
      <c r="CQ194" s="3" t="s">
        <v>127</v>
      </c>
      <c r="CR194" s="3" t="s">
        <v>127</v>
      </c>
      <c r="CS194" s="2" t="s">
        <v>128</v>
      </c>
      <c r="CT194" s="3"/>
      <c r="CU194" s="109" t="s">
        <v>133</v>
      </c>
      <c r="CV194" s="113">
        <v>1.4</v>
      </c>
      <c r="CW194" s="109" t="s">
        <v>131</v>
      </c>
      <c r="CX194" s="109" t="s">
        <v>131</v>
      </c>
      <c r="CY194" s="109" t="s">
        <v>131</v>
      </c>
      <c r="CZ194" s="109" t="s">
        <v>131</v>
      </c>
      <c r="DA194" s="109" t="s">
        <v>131</v>
      </c>
      <c r="DB194" s="109" t="s">
        <v>131</v>
      </c>
      <c r="DC194" s="109" t="s">
        <v>131</v>
      </c>
      <c r="DD194" s="109" t="s">
        <v>131</v>
      </c>
      <c r="DE194" s="99"/>
      <c r="DF194" s="99"/>
      <c r="DG194" s="99"/>
      <c r="DH194" s="99"/>
      <c r="DI194" s="3" t="s">
        <v>245</v>
      </c>
      <c r="DJ194" s="3" t="s">
        <v>131</v>
      </c>
      <c r="DK194" s="3" t="s">
        <v>157</v>
      </c>
      <c r="DL194" s="3">
        <v>703.1</v>
      </c>
      <c r="DM194" s="3" t="s">
        <v>131</v>
      </c>
      <c r="DN194" s="3" t="s">
        <v>131</v>
      </c>
      <c r="DO194" s="3" t="s">
        <v>131</v>
      </c>
      <c r="DP194" s="3" t="s">
        <v>131</v>
      </c>
      <c r="DQ194" s="3" t="s">
        <v>131</v>
      </c>
      <c r="DR194" s="3" t="s">
        <v>131</v>
      </c>
      <c r="DS194" s="3" t="s">
        <v>131</v>
      </c>
      <c r="DT194" s="3" t="s">
        <v>131</v>
      </c>
      <c r="DU194" s="3" t="s">
        <v>131</v>
      </c>
      <c r="DV194" s="3" t="s">
        <v>131</v>
      </c>
      <c r="DW194" s="3" t="s">
        <v>131</v>
      </c>
      <c r="DX194" s="3" t="s">
        <v>131</v>
      </c>
      <c r="DY194" s="3" t="s">
        <v>131</v>
      </c>
      <c r="DZ194" s="3" t="s">
        <v>131</v>
      </c>
      <c r="EA194" s="3" t="s">
        <v>131</v>
      </c>
      <c r="EB194" s="3" t="s">
        <v>131</v>
      </c>
      <c r="EC194" s="3" t="s">
        <v>131</v>
      </c>
      <c r="ED194" s="3" t="s">
        <v>131</v>
      </c>
      <c r="EE194" s="3" t="s">
        <v>131</v>
      </c>
      <c r="EG194" s="91"/>
      <c r="EH194" s="91"/>
      <c r="EI194" s="91"/>
      <c r="EJ194" s="91"/>
      <c r="EK194" s="91"/>
      <c r="EL194" s="91"/>
      <c r="EM194" s="91"/>
      <c r="EN194" s="91"/>
      <c r="EO194" s="91"/>
      <c r="EQ194" s="91"/>
      <c r="ER194" s="91"/>
      <c r="ES194" s="91"/>
      <c r="ET194" s="91"/>
    </row>
    <row r="195" spans="1:150" s="90" customFormat="1" x14ac:dyDescent="0.2">
      <c r="A195" s="3">
        <v>52</v>
      </c>
      <c r="B195" s="19">
        <v>41529</v>
      </c>
      <c r="C195" s="3">
        <v>17213609</v>
      </c>
      <c r="D195" s="17" t="s">
        <v>246</v>
      </c>
      <c r="E195" s="15"/>
      <c r="F195" s="15"/>
      <c r="G195" s="3"/>
      <c r="H195" s="86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>
        <v>95.005799999999994</v>
      </c>
      <c r="AB195" s="15">
        <v>0.375</v>
      </c>
      <c r="AC195" s="15">
        <v>20.034700000000001</v>
      </c>
      <c r="AD195" s="15">
        <v>192</v>
      </c>
      <c r="AE195" s="15">
        <v>39.457599999999999</v>
      </c>
      <c r="AF195" s="15" t="s">
        <v>193</v>
      </c>
      <c r="AG195" s="15"/>
      <c r="AH195" s="15"/>
      <c r="AI195" s="15"/>
      <c r="AJ195" s="15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111">
        <v>116</v>
      </c>
      <c r="CV195" s="111">
        <v>1576</v>
      </c>
      <c r="CW195" s="111">
        <v>0.1</v>
      </c>
      <c r="CX195" s="106" t="s">
        <v>127</v>
      </c>
      <c r="CY195" s="106" t="s">
        <v>127</v>
      </c>
      <c r="CZ195" s="106" t="s">
        <v>127</v>
      </c>
      <c r="DA195" s="106" t="s">
        <v>127</v>
      </c>
      <c r="DB195" s="106" t="s">
        <v>127</v>
      </c>
      <c r="DC195" s="106" t="s">
        <v>127</v>
      </c>
      <c r="DD195" s="99"/>
      <c r="DE195" s="99"/>
      <c r="DF195" s="99"/>
      <c r="DG195" s="99"/>
      <c r="DH195" s="99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G195" s="91"/>
      <c r="EH195" s="91"/>
      <c r="EI195" s="91"/>
      <c r="EJ195" s="91"/>
      <c r="EK195" s="91"/>
      <c r="EL195" s="91"/>
      <c r="EM195" s="91"/>
      <c r="EN195" s="91"/>
      <c r="EO195" s="91"/>
    </row>
    <row r="196" spans="1:150" s="90" customFormat="1" x14ac:dyDescent="0.2">
      <c r="A196" s="3">
        <v>52</v>
      </c>
      <c r="B196" s="19">
        <v>41653</v>
      </c>
      <c r="C196" s="3">
        <v>17213609</v>
      </c>
      <c r="D196" s="17" t="s">
        <v>246</v>
      </c>
      <c r="E196" s="15">
        <v>11</v>
      </c>
      <c r="F196" s="15">
        <v>26</v>
      </c>
      <c r="G196" s="3"/>
      <c r="H196" s="86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>
        <v>435.64699999999999</v>
      </c>
      <c r="X196" s="15">
        <v>63.814999999999998</v>
      </c>
      <c r="Y196" s="15">
        <v>31.288799999999998</v>
      </c>
      <c r="Z196" s="15">
        <v>181.29400000000001</v>
      </c>
      <c r="AA196" s="15">
        <v>667.71979999999996</v>
      </c>
      <c r="AB196" s="15">
        <v>0.45800000000000002</v>
      </c>
      <c r="AC196" s="15">
        <v>28.344000000000001</v>
      </c>
      <c r="AD196" s="15">
        <v>223</v>
      </c>
      <c r="AE196" s="15">
        <v>161.8426</v>
      </c>
      <c r="AF196" s="15"/>
      <c r="AG196" s="15"/>
      <c r="AH196" s="15"/>
      <c r="AI196" s="15"/>
      <c r="AJ196" s="15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106" t="s">
        <v>127</v>
      </c>
      <c r="CV196" s="106" t="s">
        <v>127</v>
      </c>
      <c r="CW196" s="106" t="s">
        <v>127</v>
      </c>
      <c r="CX196" s="106" t="s">
        <v>127</v>
      </c>
      <c r="CY196" s="106" t="s">
        <v>127</v>
      </c>
      <c r="CZ196" s="106" t="s">
        <v>127</v>
      </c>
      <c r="DA196" s="106" t="s">
        <v>127</v>
      </c>
      <c r="DB196" s="106" t="s">
        <v>127</v>
      </c>
      <c r="DC196" s="106" t="s">
        <v>127</v>
      </c>
      <c r="DD196" s="99"/>
      <c r="DE196" s="99"/>
      <c r="DF196" s="99"/>
      <c r="DG196" s="99"/>
      <c r="DH196" s="99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G196" s="91"/>
      <c r="EH196" s="91"/>
      <c r="EI196" s="91"/>
      <c r="EJ196" s="91"/>
      <c r="EK196" s="91"/>
      <c r="EL196" s="91"/>
      <c r="EM196" s="91"/>
      <c r="EN196" s="91"/>
      <c r="EO196" s="91"/>
    </row>
    <row r="197" spans="1:150" s="90" customFormat="1" x14ac:dyDescent="0.2">
      <c r="A197" s="3">
        <v>52</v>
      </c>
      <c r="B197" s="19">
        <v>41703</v>
      </c>
      <c r="C197" s="3">
        <v>17213609</v>
      </c>
      <c r="D197" s="17" t="s">
        <v>246</v>
      </c>
      <c r="E197" s="15">
        <v>17</v>
      </c>
      <c r="F197" s="15"/>
      <c r="G197" s="3"/>
      <c r="H197" s="86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3" t="s">
        <v>127</v>
      </c>
      <c r="AL197" s="3" t="s">
        <v>127</v>
      </c>
      <c r="AM197" s="3" t="s">
        <v>127</v>
      </c>
      <c r="AN197" s="3" t="s">
        <v>127</v>
      </c>
      <c r="AO197" s="3" t="s">
        <v>127</v>
      </c>
      <c r="AP197" s="3" t="s">
        <v>127</v>
      </c>
      <c r="AQ197" s="3" t="s">
        <v>127</v>
      </c>
      <c r="AR197" s="3" t="s">
        <v>127</v>
      </c>
      <c r="AS197" s="3" t="s">
        <v>127</v>
      </c>
      <c r="AT197" s="3" t="s">
        <v>127</v>
      </c>
      <c r="AU197" s="3" t="s">
        <v>127</v>
      </c>
      <c r="AV197" s="3" t="s">
        <v>127</v>
      </c>
      <c r="AW197" s="3" t="s">
        <v>127</v>
      </c>
      <c r="AX197" s="3" t="s">
        <v>127</v>
      </c>
      <c r="AY197" s="3" t="s">
        <v>127</v>
      </c>
      <c r="AZ197" s="3" t="s">
        <v>127</v>
      </c>
      <c r="BA197" s="3" t="s">
        <v>127</v>
      </c>
      <c r="BB197" s="3" t="s">
        <v>127</v>
      </c>
      <c r="BC197" s="3" t="s">
        <v>127</v>
      </c>
      <c r="BD197" s="3" t="s">
        <v>127</v>
      </c>
      <c r="BE197" s="3" t="s">
        <v>127</v>
      </c>
      <c r="BF197" s="3" t="s">
        <v>127</v>
      </c>
      <c r="BG197" s="3" t="s">
        <v>127</v>
      </c>
      <c r="BH197" s="3" t="s">
        <v>127</v>
      </c>
      <c r="BI197" s="3" t="s">
        <v>127</v>
      </c>
      <c r="BJ197" s="3" t="s">
        <v>127</v>
      </c>
      <c r="BK197" s="3" t="s">
        <v>127</v>
      </c>
      <c r="BL197" s="3" t="s">
        <v>127</v>
      </c>
      <c r="BM197" s="3" t="s">
        <v>127</v>
      </c>
      <c r="BN197" s="3" t="s">
        <v>127</v>
      </c>
      <c r="BO197" s="3" t="s">
        <v>127</v>
      </c>
      <c r="BP197" s="3" t="s">
        <v>127</v>
      </c>
      <c r="BQ197" s="3" t="s">
        <v>127</v>
      </c>
      <c r="BR197" s="3" t="s">
        <v>127</v>
      </c>
      <c r="BS197" s="3" t="s">
        <v>127</v>
      </c>
      <c r="BT197" s="3" t="s">
        <v>127</v>
      </c>
      <c r="BU197" s="3" t="s">
        <v>127</v>
      </c>
      <c r="BV197" s="3" t="s">
        <v>127</v>
      </c>
      <c r="BW197" s="3" t="s">
        <v>127</v>
      </c>
      <c r="BX197" s="3" t="s">
        <v>127</v>
      </c>
      <c r="BY197" s="3" t="s">
        <v>127</v>
      </c>
      <c r="BZ197" s="3" t="s">
        <v>127</v>
      </c>
      <c r="CA197" s="3" t="s">
        <v>127</v>
      </c>
      <c r="CB197" s="3" t="s">
        <v>127</v>
      </c>
      <c r="CC197" s="3" t="s">
        <v>127</v>
      </c>
      <c r="CD197" s="3">
        <v>1.27</v>
      </c>
      <c r="CE197" s="3" t="s">
        <v>127</v>
      </c>
      <c r="CF197" s="3" t="s">
        <v>127</v>
      </c>
      <c r="CG197" s="3" t="s">
        <v>127</v>
      </c>
      <c r="CH197" s="3" t="s">
        <v>127</v>
      </c>
      <c r="CI197" s="3" t="s">
        <v>127</v>
      </c>
      <c r="CJ197" s="3" t="s">
        <v>127</v>
      </c>
      <c r="CK197" s="3" t="s">
        <v>127</v>
      </c>
      <c r="CL197" s="3" t="s">
        <v>127</v>
      </c>
      <c r="CM197" s="3" t="s">
        <v>127</v>
      </c>
      <c r="CN197" s="3" t="s">
        <v>127</v>
      </c>
      <c r="CO197" s="3" t="s">
        <v>127</v>
      </c>
      <c r="CP197" s="3" t="s">
        <v>127</v>
      </c>
      <c r="CQ197" s="3" t="s">
        <v>127</v>
      </c>
      <c r="CR197" s="3" t="s">
        <v>127</v>
      </c>
      <c r="CS197" s="3" t="s">
        <v>159</v>
      </c>
      <c r="CT197" s="3"/>
      <c r="CU197" s="106" t="s">
        <v>127</v>
      </c>
      <c r="CV197" s="106" t="s">
        <v>127</v>
      </c>
      <c r="CW197" s="111" t="s">
        <v>131</v>
      </c>
      <c r="CX197" s="106" t="s">
        <v>127</v>
      </c>
      <c r="CY197" s="106" t="s">
        <v>127</v>
      </c>
      <c r="CZ197" s="106" t="s">
        <v>127</v>
      </c>
      <c r="DA197" s="106" t="s">
        <v>127</v>
      </c>
      <c r="DB197" s="106" t="s">
        <v>127</v>
      </c>
      <c r="DC197" s="106" t="s">
        <v>127</v>
      </c>
      <c r="DD197" s="99"/>
      <c r="DE197" s="99"/>
      <c r="DF197" s="99"/>
      <c r="DG197" s="99"/>
      <c r="DH197" s="99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G197" s="91"/>
      <c r="EH197" s="91"/>
      <c r="EI197" s="91"/>
      <c r="EJ197" s="91"/>
      <c r="EK197" s="91"/>
      <c r="EL197" s="91"/>
      <c r="EM197" s="91"/>
      <c r="EN197" s="91"/>
      <c r="EO197" s="91"/>
    </row>
    <row r="198" spans="1:150" s="90" customFormat="1" x14ac:dyDescent="0.2">
      <c r="A198" s="3">
        <v>52</v>
      </c>
      <c r="B198" s="19">
        <v>42162</v>
      </c>
      <c r="C198" s="3">
        <v>17213609</v>
      </c>
      <c r="D198" s="17" t="s">
        <v>246</v>
      </c>
      <c r="E198" s="15">
        <v>15.6</v>
      </c>
      <c r="F198" s="15" t="s">
        <v>127</v>
      </c>
      <c r="G198" s="3" t="s">
        <v>127</v>
      </c>
      <c r="H198" s="86">
        <v>32.129199999999997</v>
      </c>
      <c r="I198" s="15">
        <v>83.127600000000001</v>
      </c>
      <c r="J198" s="15" t="s">
        <v>127</v>
      </c>
      <c r="K198" s="15" t="s">
        <v>127</v>
      </c>
      <c r="L198" s="15" t="s">
        <v>127</v>
      </c>
      <c r="M198" s="15" t="s">
        <v>150</v>
      </c>
      <c r="N198" s="15" t="s">
        <v>127</v>
      </c>
      <c r="O198" s="15" t="s">
        <v>127</v>
      </c>
      <c r="P198" s="15" t="s">
        <v>127</v>
      </c>
      <c r="Q198" s="15" t="s">
        <v>127</v>
      </c>
      <c r="R198" s="15" t="s">
        <v>127</v>
      </c>
      <c r="S198" s="15">
        <v>283.74799999999999</v>
      </c>
      <c r="T198" s="15">
        <v>4.3836399999999998</v>
      </c>
      <c r="U198" s="15"/>
      <c r="V198" s="15"/>
      <c r="W198" s="15">
        <v>37.933999999999997</v>
      </c>
      <c r="X198" s="15">
        <v>1.85744</v>
      </c>
      <c r="Y198" s="15">
        <v>13.138500000000001</v>
      </c>
      <c r="Z198" s="15">
        <v>76.338399999999993</v>
      </c>
      <c r="AA198" s="15">
        <v>100.0703</v>
      </c>
      <c r="AB198" s="15">
        <v>0.39269999999999999</v>
      </c>
      <c r="AC198" s="15">
        <v>21.151700000000002</v>
      </c>
      <c r="AD198" s="15">
        <v>190.8</v>
      </c>
      <c r="AE198" s="15">
        <v>41.419199999999996</v>
      </c>
      <c r="AF198" s="15"/>
      <c r="AG198" s="15"/>
      <c r="AH198" s="15"/>
      <c r="AI198" s="15"/>
      <c r="AJ198" s="15"/>
      <c r="AK198" s="3" t="s">
        <v>127</v>
      </c>
      <c r="AL198" s="3" t="s">
        <v>127</v>
      </c>
      <c r="AM198" s="3" t="s">
        <v>127</v>
      </c>
      <c r="AN198" s="3" t="s">
        <v>127</v>
      </c>
      <c r="AO198" s="3" t="s">
        <v>127</v>
      </c>
      <c r="AP198" s="3" t="s">
        <v>127</v>
      </c>
      <c r="AQ198" s="3" t="s">
        <v>127</v>
      </c>
      <c r="AR198" s="3" t="s">
        <v>127</v>
      </c>
      <c r="AS198" s="3" t="s">
        <v>127</v>
      </c>
      <c r="AT198" s="3" t="s">
        <v>127</v>
      </c>
      <c r="AU198" s="3" t="s">
        <v>127</v>
      </c>
      <c r="AV198" s="3" t="s">
        <v>127</v>
      </c>
      <c r="AW198" s="3" t="s">
        <v>127</v>
      </c>
      <c r="AX198" s="3" t="s">
        <v>127</v>
      </c>
      <c r="AY198" s="3" t="s">
        <v>127</v>
      </c>
      <c r="AZ198" s="3" t="s">
        <v>127</v>
      </c>
      <c r="BA198" s="3" t="s">
        <v>127</v>
      </c>
      <c r="BB198" s="3" t="s">
        <v>127</v>
      </c>
      <c r="BC198" s="3" t="s">
        <v>127</v>
      </c>
      <c r="BD198" s="3" t="s">
        <v>127</v>
      </c>
      <c r="BE198" s="3" t="s">
        <v>127</v>
      </c>
      <c r="BF198" s="3" t="s">
        <v>127</v>
      </c>
      <c r="BG198" s="3" t="s">
        <v>127</v>
      </c>
      <c r="BH198" s="3" t="s">
        <v>127</v>
      </c>
      <c r="BI198" s="3" t="s">
        <v>127</v>
      </c>
      <c r="BJ198" s="3" t="s">
        <v>127</v>
      </c>
      <c r="BK198" s="3" t="s">
        <v>127</v>
      </c>
      <c r="BL198" s="3" t="s">
        <v>127</v>
      </c>
      <c r="BM198" s="3" t="s">
        <v>127</v>
      </c>
      <c r="BN198" s="3" t="s">
        <v>127</v>
      </c>
      <c r="BO198" s="3" t="s">
        <v>127</v>
      </c>
      <c r="BP198" s="3" t="s">
        <v>127</v>
      </c>
      <c r="BQ198" s="3" t="s">
        <v>127</v>
      </c>
      <c r="BR198" s="3" t="s">
        <v>127</v>
      </c>
      <c r="BS198" s="3" t="s">
        <v>127</v>
      </c>
      <c r="BT198" s="3" t="s">
        <v>127</v>
      </c>
      <c r="BU198" s="3" t="s">
        <v>127</v>
      </c>
      <c r="BV198" s="3" t="s">
        <v>127</v>
      </c>
      <c r="BW198" s="3" t="s">
        <v>127</v>
      </c>
      <c r="BX198" s="3" t="s">
        <v>127</v>
      </c>
      <c r="BY198" s="3" t="s">
        <v>127</v>
      </c>
      <c r="BZ198" s="3" t="s">
        <v>127</v>
      </c>
      <c r="CA198" s="3" t="s">
        <v>127</v>
      </c>
      <c r="CB198" s="3" t="s">
        <v>127</v>
      </c>
      <c r="CC198" s="3" t="s">
        <v>127</v>
      </c>
      <c r="CD198" s="3">
        <v>6.56</v>
      </c>
      <c r="CE198" s="3" t="s">
        <v>127</v>
      </c>
      <c r="CF198" s="3" t="s">
        <v>127</v>
      </c>
      <c r="CG198" s="3" t="s">
        <v>127</v>
      </c>
      <c r="CH198" s="3" t="s">
        <v>127</v>
      </c>
      <c r="CI198" s="3" t="s">
        <v>154</v>
      </c>
      <c r="CJ198" s="3" t="s">
        <v>127</v>
      </c>
      <c r="CK198" s="3" t="s">
        <v>127</v>
      </c>
      <c r="CL198" s="3" t="s">
        <v>127</v>
      </c>
      <c r="CM198" s="3" t="s">
        <v>127</v>
      </c>
      <c r="CN198" s="3" t="s">
        <v>127</v>
      </c>
      <c r="CO198" s="3" t="s">
        <v>127</v>
      </c>
      <c r="CP198" s="3" t="s">
        <v>127</v>
      </c>
      <c r="CQ198" s="3" t="s">
        <v>127</v>
      </c>
      <c r="CR198" s="3" t="s">
        <v>127</v>
      </c>
      <c r="CS198" s="3" t="s">
        <v>168</v>
      </c>
      <c r="CT198" s="3"/>
      <c r="CU198" s="106" t="s">
        <v>127</v>
      </c>
      <c r="CV198" s="111" t="s">
        <v>133</v>
      </c>
      <c r="CW198" s="106" t="s">
        <v>127</v>
      </c>
      <c r="CX198" s="106" t="s">
        <v>127</v>
      </c>
      <c r="CY198" s="106" t="s">
        <v>127</v>
      </c>
      <c r="CZ198" s="106" t="s">
        <v>127</v>
      </c>
      <c r="DA198" s="106" t="s">
        <v>127</v>
      </c>
      <c r="DB198" s="106" t="s">
        <v>127</v>
      </c>
      <c r="DC198" s="106" t="s">
        <v>127</v>
      </c>
      <c r="DD198" s="99"/>
      <c r="DE198" s="111" t="s">
        <v>295</v>
      </c>
      <c r="DF198" s="111" t="s">
        <v>295</v>
      </c>
      <c r="DG198" s="111" t="s">
        <v>295</v>
      </c>
      <c r="DH198" s="106" t="s">
        <v>127</v>
      </c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</row>
    <row r="199" spans="1:150" s="90" customFormat="1" x14ac:dyDescent="0.2">
      <c r="A199" s="3">
        <v>52</v>
      </c>
      <c r="B199" s="19">
        <v>42878</v>
      </c>
      <c r="C199" s="3">
        <v>17213609</v>
      </c>
      <c r="D199" s="17" t="s">
        <v>246</v>
      </c>
      <c r="E199" s="15">
        <v>21.9</v>
      </c>
      <c r="F199" s="15">
        <v>60</v>
      </c>
      <c r="G199" s="3" t="s">
        <v>127</v>
      </c>
      <c r="H199" s="86">
        <v>30.546800000000001</v>
      </c>
      <c r="I199" s="15">
        <v>76.000600000000006</v>
      </c>
      <c r="J199" s="15" t="s">
        <v>127</v>
      </c>
      <c r="K199" s="15" t="s">
        <v>127</v>
      </c>
      <c r="L199" s="15" t="s">
        <v>127</v>
      </c>
      <c r="M199" s="15">
        <v>2.7788200000000001</v>
      </c>
      <c r="N199" s="15" t="s">
        <v>127</v>
      </c>
      <c r="O199" s="15" t="s">
        <v>136</v>
      </c>
      <c r="P199" s="15" t="s">
        <v>136</v>
      </c>
      <c r="Q199" s="15" t="s">
        <v>127</v>
      </c>
      <c r="R199" s="15">
        <v>274.464</v>
      </c>
      <c r="S199" s="15"/>
      <c r="T199" s="15" t="s">
        <v>161</v>
      </c>
      <c r="U199" s="15">
        <v>330.72699999999998</v>
      </c>
      <c r="V199" s="15"/>
      <c r="W199" s="15">
        <v>43.166200000000003</v>
      </c>
      <c r="X199" s="15">
        <v>2.1388699999999998</v>
      </c>
      <c r="Y199" s="15">
        <v>13.3278</v>
      </c>
      <c r="Z199" s="15">
        <v>78.295900000000003</v>
      </c>
      <c r="AA199" s="15">
        <v>106.76690000000001</v>
      </c>
      <c r="AB199" s="15">
        <v>0.40920000000000001</v>
      </c>
      <c r="AC199" s="15">
        <v>20.169799999999999</v>
      </c>
      <c r="AD199" s="15">
        <v>186</v>
      </c>
      <c r="AE199" s="15">
        <v>39.252600000000001</v>
      </c>
      <c r="AF199" s="15"/>
      <c r="AG199" s="15"/>
      <c r="AH199" s="15"/>
      <c r="AI199" s="15"/>
      <c r="AJ199" s="15"/>
      <c r="AK199" s="3" t="s">
        <v>127</v>
      </c>
      <c r="AL199" s="3" t="s">
        <v>127</v>
      </c>
      <c r="AM199" s="3" t="s">
        <v>127</v>
      </c>
      <c r="AN199" s="3" t="s">
        <v>127</v>
      </c>
      <c r="AO199" s="3" t="s">
        <v>127</v>
      </c>
      <c r="AP199" s="3" t="s">
        <v>127</v>
      </c>
      <c r="AQ199" s="3" t="s">
        <v>127</v>
      </c>
      <c r="AR199" s="3" t="s">
        <v>127</v>
      </c>
      <c r="AS199" s="3" t="s">
        <v>127</v>
      </c>
      <c r="AT199" s="3" t="s">
        <v>127</v>
      </c>
      <c r="AU199" s="3" t="s">
        <v>127</v>
      </c>
      <c r="AV199" s="3" t="s">
        <v>127</v>
      </c>
      <c r="AW199" s="3" t="s">
        <v>127</v>
      </c>
      <c r="AX199" s="3" t="s">
        <v>127</v>
      </c>
      <c r="AY199" s="3" t="s">
        <v>127</v>
      </c>
      <c r="AZ199" s="3" t="s">
        <v>127</v>
      </c>
      <c r="BA199" s="3" t="s">
        <v>127</v>
      </c>
      <c r="BB199" s="3" t="s">
        <v>127</v>
      </c>
      <c r="BC199" s="3" t="s">
        <v>127</v>
      </c>
      <c r="BD199" s="3" t="s">
        <v>127</v>
      </c>
      <c r="BE199" s="3" t="s">
        <v>127</v>
      </c>
      <c r="BF199" s="3" t="s">
        <v>127</v>
      </c>
      <c r="BG199" s="3" t="s">
        <v>127</v>
      </c>
      <c r="BH199" s="3" t="s">
        <v>127</v>
      </c>
      <c r="BI199" s="3" t="s">
        <v>127</v>
      </c>
      <c r="BJ199" s="3" t="s">
        <v>127</v>
      </c>
      <c r="BK199" s="3" t="s">
        <v>127</v>
      </c>
      <c r="BL199" s="3" t="s">
        <v>127</v>
      </c>
      <c r="BM199" s="3" t="s">
        <v>127</v>
      </c>
      <c r="BN199" s="3" t="s">
        <v>127</v>
      </c>
      <c r="BO199" s="3" t="s">
        <v>127</v>
      </c>
      <c r="BP199" s="3" t="s">
        <v>127</v>
      </c>
      <c r="BQ199" s="3" t="s">
        <v>127</v>
      </c>
      <c r="BR199" s="3" t="s">
        <v>127</v>
      </c>
      <c r="BS199" s="3" t="s">
        <v>127</v>
      </c>
      <c r="BT199" s="3" t="s">
        <v>127</v>
      </c>
      <c r="BU199" s="3" t="s">
        <v>127</v>
      </c>
      <c r="BV199" s="3" t="s">
        <v>127</v>
      </c>
      <c r="BW199" s="3" t="s">
        <v>127</v>
      </c>
      <c r="BX199" s="3" t="s">
        <v>127</v>
      </c>
      <c r="BY199" s="3" t="s">
        <v>127</v>
      </c>
      <c r="BZ199" s="3" t="s">
        <v>127</v>
      </c>
      <c r="CA199" s="3" t="s">
        <v>127</v>
      </c>
      <c r="CB199" s="3" t="s">
        <v>127</v>
      </c>
      <c r="CC199" s="3" t="s">
        <v>127</v>
      </c>
      <c r="CD199" s="3">
        <v>5.91</v>
      </c>
      <c r="CE199" s="3" t="s">
        <v>127</v>
      </c>
      <c r="CF199" s="3" t="s">
        <v>127</v>
      </c>
      <c r="CG199" s="3" t="s">
        <v>127</v>
      </c>
      <c r="CH199" s="3" t="s">
        <v>127</v>
      </c>
      <c r="CI199" s="3" t="s">
        <v>127</v>
      </c>
      <c r="CJ199" s="3" t="s">
        <v>127</v>
      </c>
      <c r="CK199" s="3" t="s">
        <v>127</v>
      </c>
      <c r="CL199" s="3" t="s">
        <v>127</v>
      </c>
      <c r="CM199" s="3" t="s">
        <v>127</v>
      </c>
      <c r="CN199" s="3" t="s">
        <v>127</v>
      </c>
      <c r="CO199" s="3" t="s">
        <v>127</v>
      </c>
      <c r="CP199" s="3" t="s">
        <v>127</v>
      </c>
      <c r="CQ199" s="3" t="s">
        <v>127</v>
      </c>
      <c r="CR199" s="3" t="s">
        <v>127</v>
      </c>
      <c r="CS199" s="3" t="s">
        <v>127</v>
      </c>
      <c r="CT199" s="3"/>
      <c r="CU199" s="106" t="s">
        <v>127</v>
      </c>
      <c r="CV199" s="106" t="s">
        <v>127</v>
      </c>
      <c r="CW199" s="99" t="s">
        <v>131</v>
      </c>
      <c r="CX199" s="106" t="s">
        <v>127</v>
      </c>
      <c r="CY199" s="106" t="s">
        <v>127</v>
      </c>
      <c r="CZ199" s="106" t="s">
        <v>127</v>
      </c>
      <c r="DA199" s="106" t="s">
        <v>127</v>
      </c>
      <c r="DB199" s="106" t="s">
        <v>127</v>
      </c>
      <c r="DC199" s="106" t="s">
        <v>127</v>
      </c>
      <c r="DD199" s="106" t="s">
        <v>127</v>
      </c>
      <c r="DE199" s="99"/>
      <c r="DF199" s="99"/>
      <c r="DG199" s="99"/>
      <c r="DH199" s="99"/>
      <c r="DI199" s="3"/>
      <c r="DJ199" s="3" t="s">
        <v>127</v>
      </c>
      <c r="DK199" s="3" t="s">
        <v>127</v>
      </c>
      <c r="DL199" s="3" t="s">
        <v>127</v>
      </c>
      <c r="DM199" s="3" t="s">
        <v>127</v>
      </c>
      <c r="DN199" s="3" t="s">
        <v>127</v>
      </c>
      <c r="DO199" s="3" t="s">
        <v>127</v>
      </c>
      <c r="DP199" s="3" t="s">
        <v>127</v>
      </c>
      <c r="DQ199" s="3" t="s">
        <v>127</v>
      </c>
      <c r="DR199" s="3" t="s">
        <v>127</v>
      </c>
      <c r="DS199" s="3" t="s">
        <v>127</v>
      </c>
      <c r="DT199" s="3" t="s">
        <v>127</v>
      </c>
      <c r="DU199" s="3" t="s">
        <v>127</v>
      </c>
      <c r="DV199" s="3" t="s">
        <v>127</v>
      </c>
      <c r="DW199" s="3" t="s">
        <v>127</v>
      </c>
      <c r="DX199" s="3" t="s">
        <v>127</v>
      </c>
      <c r="DY199" s="3" t="s">
        <v>127</v>
      </c>
      <c r="DZ199" s="3" t="s">
        <v>127</v>
      </c>
      <c r="EA199" s="3" t="s">
        <v>127</v>
      </c>
      <c r="EB199" s="3" t="s">
        <v>127</v>
      </c>
      <c r="EC199" s="3" t="s">
        <v>127</v>
      </c>
      <c r="ED199" s="3" t="s">
        <v>127</v>
      </c>
      <c r="EE199" s="3" t="s">
        <v>127</v>
      </c>
      <c r="EG199" s="91"/>
      <c r="EH199" s="91"/>
      <c r="EI199" s="91"/>
      <c r="EJ199" s="91"/>
      <c r="EK199" s="91"/>
      <c r="EL199" s="91"/>
      <c r="EM199" s="91"/>
      <c r="EN199" s="91"/>
    </row>
    <row r="200" spans="1:150" s="90" customFormat="1" ht="15" customHeight="1" x14ac:dyDescent="0.2">
      <c r="A200" s="3">
        <v>52</v>
      </c>
      <c r="B200" s="19">
        <v>43222</v>
      </c>
      <c r="C200" s="3">
        <v>17213609</v>
      </c>
      <c r="D200" s="17" t="s">
        <v>246</v>
      </c>
      <c r="E200" s="3">
        <v>24</v>
      </c>
      <c r="F200" s="3">
        <v>47</v>
      </c>
      <c r="G200" s="3" t="s">
        <v>127</v>
      </c>
      <c r="H200" s="2">
        <v>30.519300000000001</v>
      </c>
      <c r="I200" s="3">
        <v>78.144599999999997</v>
      </c>
      <c r="J200" s="3" t="s">
        <v>127</v>
      </c>
      <c r="K200" s="3" t="s">
        <v>127</v>
      </c>
      <c r="L200" s="3" t="s">
        <v>127</v>
      </c>
      <c r="M200" s="2" t="s">
        <v>140</v>
      </c>
      <c r="N200" s="3" t="s">
        <v>127</v>
      </c>
      <c r="O200" s="3" t="s">
        <v>127</v>
      </c>
      <c r="P200" s="3" t="s">
        <v>127</v>
      </c>
      <c r="Q200" s="3" t="s">
        <v>127</v>
      </c>
      <c r="R200" s="3" t="s">
        <v>127</v>
      </c>
      <c r="S200" s="3" t="s">
        <v>127</v>
      </c>
      <c r="T200" s="2">
        <v>3.5577200000000002</v>
      </c>
      <c r="U200" s="2">
        <v>294.899</v>
      </c>
      <c r="V200" s="2"/>
      <c r="W200" s="2">
        <v>41.653399999999998</v>
      </c>
      <c r="X200" s="2">
        <v>2.23671</v>
      </c>
      <c r="Y200" s="2">
        <v>13.266299999999999</v>
      </c>
      <c r="Z200" s="2">
        <v>80.9893</v>
      </c>
      <c r="AA200" s="2">
        <v>110.1392</v>
      </c>
      <c r="AB200" s="85">
        <v>0.3926</v>
      </c>
      <c r="AC200" s="2">
        <v>21.167000000000002</v>
      </c>
      <c r="AD200" s="2">
        <v>188</v>
      </c>
      <c r="AE200" s="2">
        <v>39.368600000000001</v>
      </c>
      <c r="AF200" s="3"/>
      <c r="AG200" s="3"/>
      <c r="AH200" s="3"/>
      <c r="AI200" s="4" t="s">
        <v>130</v>
      </c>
      <c r="AJ200" s="4"/>
      <c r="AK200" s="3" t="s">
        <v>127</v>
      </c>
      <c r="AL200" s="3" t="s">
        <v>127</v>
      </c>
      <c r="AM200" s="3" t="s">
        <v>127</v>
      </c>
      <c r="AN200" s="3" t="s">
        <v>127</v>
      </c>
      <c r="AO200" s="3" t="s">
        <v>127</v>
      </c>
      <c r="AP200" s="3" t="s">
        <v>127</v>
      </c>
      <c r="AQ200" s="3" t="s">
        <v>127</v>
      </c>
      <c r="AR200" s="3" t="s">
        <v>127</v>
      </c>
      <c r="AS200" s="3" t="s">
        <v>127</v>
      </c>
      <c r="AT200" s="3" t="s">
        <v>127</v>
      </c>
      <c r="AU200" s="3" t="s">
        <v>127</v>
      </c>
      <c r="AV200" s="3" t="s">
        <v>127</v>
      </c>
      <c r="AW200" s="3" t="s">
        <v>127</v>
      </c>
      <c r="AX200" s="3" t="s">
        <v>127</v>
      </c>
      <c r="AY200" s="3" t="s">
        <v>127</v>
      </c>
      <c r="AZ200" s="3" t="s">
        <v>127</v>
      </c>
      <c r="BA200" s="3" t="s">
        <v>127</v>
      </c>
      <c r="BB200" s="3" t="s">
        <v>127</v>
      </c>
      <c r="BC200" s="3" t="s">
        <v>127</v>
      </c>
      <c r="BD200" s="3" t="s">
        <v>127</v>
      </c>
      <c r="BE200" s="3" t="s">
        <v>127</v>
      </c>
      <c r="BF200" s="3" t="s">
        <v>127</v>
      </c>
      <c r="BG200" s="3" t="s">
        <v>127</v>
      </c>
      <c r="BH200" s="3" t="s">
        <v>127</v>
      </c>
      <c r="BI200" s="3" t="s">
        <v>127</v>
      </c>
      <c r="BJ200" s="3" t="s">
        <v>127</v>
      </c>
      <c r="BK200" s="3" t="s">
        <v>127</v>
      </c>
      <c r="BL200" s="3" t="s">
        <v>127</v>
      </c>
      <c r="BM200" s="3" t="s">
        <v>127</v>
      </c>
      <c r="BN200" s="3" t="s">
        <v>127</v>
      </c>
      <c r="BO200" s="3" t="s">
        <v>127</v>
      </c>
      <c r="BP200" s="3" t="s">
        <v>127</v>
      </c>
      <c r="BQ200" s="3" t="s">
        <v>127</v>
      </c>
      <c r="BR200" s="3" t="s">
        <v>127</v>
      </c>
      <c r="BS200" s="3" t="s">
        <v>127</v>
      </c>
      <c r="BT200" s="3" t="s">
        <v>127</v>
      </c>
      <c r="BU200" s="3" t="s">
        <v>127</v>
      </c>
      <c r="BV200" s="3" t="s">
        <v>127</v>
      </c>
      <c r="BW200" s="3" t="s">
        <v>127</v>
      </c>
      <c r="BX200" s="3" t="s">
        <v>127</v>
      </c>
      <c r="BY200" s="3" t="s">
        <v>127</v>
      </c>
      <c r="BZ200" s="3" t="s">
        <v>127</v>
      </c>
      <c r="CA200" s="3" t="s">
        <v>127</v>
      </c>
      <c r="CB200" s="3" t="s">
        <v>127</v>
      </c>
      <c r="CC200" s="3" t="s">
        <v>127</v>
      </c>
      <c r="CD200" s="2">
        <v>33.441899999999997</v>
      </c>
      <c r="CE200" s="3" t="s">
        <v>127</v>
      </c>
      <c r="CF200" s="3" t="s">
        <v>127</v>
      </c>
      <c r="CG200" s="3" t="s">
        <v>127</v>
      </c>
      <c r="CH200" s="3" t="s">
        <v>127</v>
      </c>
      <c r="CI200" s="3" t="s">
        <v>127</v>
      </c>
      <c r="CJ200" s="3" t="s">
        <v>127</v>
      </c>
      <c r="CK200" s="3" t="s">
        <v>127</v>
      </c>
      <c r="CL200" s="3" t="s">
        <v>127</v>
      </c>
      <c r="CM200" s="3" t="s">
        <v>127</v>
      </c>
      <c r="CN200" s="3" t="s">
        <v>127</v>
      </c>
      <c r="CO200" s="3" t="s">
        <v>127</v>
      </c>
      <c r="CP200" s="3" t="s">
        <v>127</v>
      </c>
      <c r="CQ200" s="3" t="s">
        <v>127</v>
      </c>
      <c r="CR200" s="3" t="s">
        <v>127</v>
      </c>
      <c r="CS200" s="3" t="s">
        <v>127</v>
      </c>
      <c r="CT200" s="3"/>
      <c r="CU200" s="111" t="s">
        <v>133</v>
      </c>
      <c r="CV200" s="111" t="s">
        <v>133</v>
      </c>
      <c r="CW200" s="99" t="s">
        <v>131</v>
      </c>
      <c r="CX200" s="106" t="s">
        <v>127</v>
      </c>
      <c r="CY200" s="106" t="s">
        <v>127</v>
      </c>
      <c r="CZ200" s="106" t="s">
        <v>127</v>
      </c>
      <c r="DA200" s="106" t="s">
        <v>127</v>
      </c>
      <c r="DB200" s="106" t="s">
        <v>127</v>
      </c>
      <c r="DC200" s="106" t="s">
        <v>127</v>
      </c>
      <c r="DD200" s="106" t="s">
        <v>127</v>
      </c>
      <c r="DE200" s="99"/>
      <c r="DF200" s="99"/>
      <c r="DG200" s="99"/>
      <c r="DH200" s="99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</row>
    <row r="201" spans="1:150" s="90" customFormat="1" x14ac:dyDescent="0.2">
      <c r="A201" s="3">
        <v>52</v>
      </c>
      <c r="B201" s="19">
        <v>43515</v>
      </c>
      <c r="C201" s="3">
        <v>17213609</v>
      </c>
      <c r="D201" s="17" t="s">
        <v>246</v>
      </c>
      <c r="E201" s="3">
        <v>29</v>
      </c>
      <c r="F201" s="3">
        <v>55</v>
      </c>
      <c r="G201" s="3" t="s">
        <v>127</v>
      </c>
      <c r="H201" s="2">
        <v>32.164900000000003</v>
      </c>
      <c r="I201" s="2">
        <v>83.706900000000005</v>
      </c>
      <c r="J201" s="3" t="s">
        <v>127</v>
      </c>
      <c r="K201" s="3" t="s">
        <v>127</v>
      </c>
      <c r="L201" s="3" t="s">
        <v>127</v>
      </c>
      <c r="M201" s="2">
        <v>3.2287400000000002</v>
      </c>
      <c r="N201" s="3" t="s">
        <v>127</v>
      </c>
      <c r="O201" s="3" t="s">
        <v>127</v>
      </c>
      <c r="P201" s="2" t="s">
        <v>127</v>
      </c>
      <c r="Q201" s="3" t="s">
        <v>127</v>
      </c>
      <c r="R201" s="3" t="s">
        <v>127</v>
      </c>
      <c r="S201" s="3" t="s">
        <v>127</v>
      </c>
      <c r="T201" s="2">
        <v>5.8795900000000003</v>
      </c>
      <c r="U201" s="3"/>
      <c r="V201" s="3"/>
      <c r="W201" s="2">
        <v>47.703699999999998</v>
      </c>
      <c r="X201" s="2">
        <v>2.3172000000000001</v>
      </c>
      <c r="Y201" s="2">
        <v>14.588800000000001</v>
      </c>
      <c r="Z201" s="2">
        <v>87.348100000000002</v>
      </c>
      <c r="AA201" s="2">
        <v>124.7762</v>
      </c>
      <c r="AB201" s="85">
        <v>0.36709999999999998</v>
      </c>
      <c r="AC201" s="2">
        <v>23.984300000000001</v>
      </c>
      <c r="AD201" s="2">
        <v>192</v>
      </c>
      <c r="AE201" s="2">
        <v>42.056800000000003</v>
      </c>
      <c r="AF201" s="2"/>
      <c r="AG201" s="2"/>
      <c r="AH201" s="2"/>
      <c r="AI201" s="88">
        <v>0.29599999999999999</v>
      </c>
      <c r="AJ201" s="88">
        <v>8.6310000000000002</v>
      </c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3"/>
      <c r="BZ201" s="3"/>
      <c r="CA201" s="4"/>
      <c r="CB201" s="3"/>
      <c r="CC201" s="4"/>
      <c r="CD201" s="4"/>
      <c r="CE201" s="4"/>
      <c r="CF201" s="4"/>
      <c r="CG201" s="3"/>
      <c r="CH201" s="3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109" t="s">
        <v>131</v>
      </c>
      <c r="CV201" s="109" t="s">
        <v>133</v>
      </c>
      <c r="CW201" s="109" t="s">
        <v>131</v>
      </c>
      <c r="CX201" s="109" t="s">
        <v>131</v>
      </c>
      <c r="CY201" s="109" t="s">
        <v>131</v>
      </c>
      <c r="CZ201" s="109" t="s">
        <v>131</v>
      </c>
      <c r="DA201" s="109" t="s">
        <v>131</v>
      </c>
      <c r="DB201" s="109" t="s">
        <v>131</v>
      </c>
      <c r="DC201" s="109" t="s">
        <v>131</v>
      </c>
      <c r="DD201" s="109" t="s">
        <v>131</v>
      </c>
      <c r="DE201" s="99"/>
      <c r="DF201" s="99"/>
      <c r="DG201" s="99"/>
      <c r="DH201" s="99"/>
      <c r="DI201" s="3" t="s">
        <v>162</v>
      </c>
      <c r="DJ201" s="3" t="s">
        <v>131</v>
      </c>
      <c r="DK201" s="3" t="s">
        <v>157</v>
      </c>
      <c r="DL201" s="3" t="s">
        <v>130</v>
      </c>
      <c r="DM201" s="3" t="s">
        <v>131</v>
      </c>
      <c r="DN201" s="3" t="s">
        <v>131</v>
      </c>
      <c r="DO201" s="3" t="s">
        <v>131</v>
      </c>
      <c r="DP201" s="3" t="s">
        <v>131</v>
      </c>
      <c r="DQ201" s="3" t="s">
        <v>131</v>
      </c>
      <c r="DR201" s="3" t="s">
        <v>131</v>
      </c>
      <c r="DS201" s="3" t="s">
        <v>131</v>
      </c>
      <c r="DT201" s="3" t="s">
        <v>131</v>
      </c>
      <c r="DU201" s="3" t="s">
        <v>131</v>
      </c>
      <c r="DV201" s="3" t="s">
        <v>131</v>
      </c>
      <c r="DW201" s="3" t="s">
        <v>131</v>
      </c>
      <c r="DX201" s="3" t="s">
        <v>131</v>
      </c>
      <c r="DY201" s="3" t="s">
        <v>131</v>
      </c>
      <c r="DZ201" s="3" t="s">
        <v>131</v>
      </c>
      <c r="EA201" s="3" t="s">
        <v>131</v>
      </c>
      <c r="EB201" s="3" t="s">
        <v>131</v>
      </c>
      <c r="EC201" s="3" t="s">
        <v>131</v>
      </c>
      <c r="ED201" s="3" t="s">
        <v>131</v>
      </c>
      <c r="EE201" s="3" t="s">
        <v>131</v>
      </c>
    </row>
    <row r="202" spans="1:150" s="90" customFormat="1" ht="15" customHeight="1" x14ac:dyDescent="0.35">
      <c r="A202" s="3">
        <v>53</v>
      </c>
      <c r="B202" s="19">
        <v>40636</v>
      </c>
      <c r="C202" s="3">
        <v>17213702</v>
      </c>
      <c r="D202" s="17" t="s">
        <v>247</v>
      </c>
      <c r="E202" s="15">
        <v>6.8</v>
      </c>
      <c r="F202" s="15"/>
      <c r="G202" s="85">
        <v>1.0476000000000001</v>
      </c>
      <c r="H202" s="86">
        <v>36.8581</v>
      </c>
      <c r="I202" s="15">
        <v>97.064400000000006</v>
      </c>
      <c r="J202" s="15">
        <v>0.1158</v>
      </c>
      <c r="K202" s="15" t="s">
        <v>127</v>
      </c>
      <c r="L202" s="15"/>
      <c r="M202" s="15">
        <v>2.8111999999999999</v>
      </c>
      <c r="N202" s="15" t="s">
        <v>127</v>
      </c>
      <c r="O202" s="15"/>
      <c r="P202" s="15" t="s">
        <v>127</v>
      </c>
      <c r="Q202" s="15">
        <v>1.7114</v>
      </c>
      <c r="R202" s="15">
        <v>0.48930000000000001</v>
      </c>
      <c r="S202" s="15"/>
      <c r="T202" s="15"/>
      <c r="U202" s="15" t="s">
        <v>134</v>
      </c>
      <c r="V202" s="15"/>
      <c r="W202" s="15"/>
      <c r="X202" s="15"/>
      <c r="Y202" s="15"/>
      <c r="Z202" s="15"/>
      <c r="AA202" s="15">
        <v>139</v>
      </c>
      <c r="AB202" s="15"/>
      <c r="AC202" s="15"/>
      <c r="AD202" s="15"/>
      <c r="AE202" s="15">
        <v>131</v>
      </c>
      <c r="AF202" s="15"/>
      <c r="AG202" s="15"/>
      <c r="AH202" s="15"/>
      <c r="AI202" s="15"/>
      <c r="AJ202" s="15"/>
      <c r="AK202" s="3" t="s">
        <v>127</v>
      </c>
      <c r="AL202" s="3" t="s">
        <v>127</v>
      </c>
      <c r="AM202" s="3" t="s">
        <v>127</v>
      </c>
      <c r="AN202" s="3" t="s">
        <v>127</v>
      </c>
      <c r="AO202" s="3" t="s">
        <v>127</v>
      </c>
      <c r="AP202" s="3" t="s">
        <v>127</v>
      </c>
      <c r="AQ202" s="3" t="s">
        <v>127</v>
      </c>
      <c r="AR202" s="3" t="s">
        <v>127</v>
      </c>
      <c r="AS202" s="3" t="s">
        <v>127</v>
      </c>
      <c r="AT202" s="3" t="s">
        <v>127</v>
      </c>
      <c r="AU202" s="3" t="s">
        <v>127</v>
      </c>
      <c r="AV202" s="3" t="s">
        <v>127</v>
      </c>
      <c r="AW202" s="3" t="s">
        <v>127</v>
      </c>
      <c r="AX202" s="3" t="s">
        <v>127</v>
      </c>
      <c r="AY202" s="3" t="s">
        <v>127</v>
      </c>
      <c r="AZ202" s="3" t="s">
        <v>127</v>
      </c>
      <c r="BA202" s="3" t="s">
        <v>127</v>
      </c>
      <c r="BB202" s="3" t="s">
        <v>127</v>
      </c>
      <c r="BC202" s="3" t="s">
        <v>127</v>
      </c>
      <c r="BD202" s="3" t="s">
        <v>127</v>
      </c>
      <c r="BE202" s="3">
        <v>1.24</v>
      </c>
      <c r="BF202" s="3" t="s">
        <v>127</v>
      </c>
      <c r="BG202" s="3" t="s">
        <v>127</v>
      </c>
      <c r="BH202" s="3" t="s">
        <v>127</v>
      </c>
      <c r="BI202" s="3" t="s">
        <v>127</v>
      </c>
      <c r="BJ202" s="3" t="s">
        <v>127</v>
      </c>
      <c r="BK202" s="3" t="s">
        <v>127</v>
      </c>
      <c r="BL202" s="3" t="s">
        <v>127</v>
      </c>
      <c r="BM202" s="3" t="s">
        <v>127</v>
      </c>
      <c r="BN202" s="3" t="s">
        <v>127</v>
      </c>
      <c r="BO202" s="3" t="s">
        <v>127</v>
      </c>
      <c r="BP202" s="3" t="s">
        <v>127</v>
      </c>
      <c r="BQ202" s="3" t="s">
        <v>127</v>
      </c>
      <c r="BR202" s="3" t="s">
        <v>127</v>
      </c>
      <c r="BS202" s="3" t="s">
        <v>127</v>
      </c>
      <c r="BT202" s="3" t="s">
        <v>127</v>
      </c>
      <c r="BU202" s="3" t="s">
        <v>127</v>
      </c>
      <c r="BV202" s="3" t="s">
        <v>127</v>
      </c>
      <c r="BW202" s="3" t="s">
        <v>127</v>
      </c>
      <c r="BX202" s="3" t="s">
        <v>127</v>
      </c>
      <c r="BY202" s="3" t="s">
        <v>127</v>
      </c>
      <c r="BZ202" s="3" t="s">
        <v>127</v>
      </c>
      <c r="CA202" s="3" t="s">
        <v>127</v>
      </c>
      <c r="CB202" s="3" t="s">
        <v>127</v>
      </c>
      <c r="CC202" s="3" t="s">
        <v>127</v>
      </c>
      <c r="CD202" s="3">
        <v>61</v>
      </c>
      <c r="CE202" s="3" t="s">
        <v>127</v>
      </c>
      <c r="CF202" s="3" t="s">
        <v>127</v>
      </c>
      <c r="CG202" s="3" t="s">
        <v>127</v>
      </c>
      <c r="CH202" s="3" t="s">
        <v>127</v>
      </c>
      <c r="CI202" s="3" t="s">
        <v>154</v>
      </c>
      <c r="CJ202" s="3" t="s">
        <v>127</v>
      </c>
      <c r="CK202" s="3" t="s">
        <v>127</v>
      </c>
      <c r="CL202" s="3" t="s">
        <v>127</v>
      </c>
      <c r="CM202" s="3" t="s">
        <v>127</v>
      </c>
      <c r="CN202" s="3" t="s">
        <v>127</v>
      </c>
      <c r="CO202" s="3" t="s">
        <v>127</v>
      </c>
      <c r="CP202" s="3" t="s">
        <v>127</v>
      </c>
      <c r="CQ202" s="3" t="s">
        <v>127</v>
      </c>
      <c r="CR202" s="3" t="s">
        <v>127</v>
      </c>
      <c r="CS202" s="3" t="s">
        <v>127</v>
      </c>
      <c r="CT202" s="3"/>
      <c r="CU202" s="107" t="s">
        <v>328</v>
      </c>
      <c r="CV202" s="107" t="s">
        <v>328</v>
      </c>
      <c r="CW202" s="107" t="s">
        <v>328</v>
      </c>
      <c r="CX202" s="107" t="s">
        <v>328</v>
      </c>
      <c r="CY202" s="107" t="s">
        <v>328</v>
      </c>
      <c r="CZ202" s="107" t="s">
        <v>328</v>
      </c>
      <c r="DA202" s="107" t="s">
        <v>328</v>
      </c>
      <c r="DB202" s="106"/>
      <c r="DC202" s="106"/>
      <c r="DD202" s="107" t="s">
        <v>328</v>
      </c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G202" s="91"/>
      <c r="EH202" s="91"/>
      <c r="EI202" s="91"/>
      <c r="EJ202" s="91"/>
      <c r="EK202" s="91"/>
      <c r="EL202" s="91"/>
      <c r="EM202" s="91"/>
      <c r="EN202" s="91"/>
    </row>
    <row r="203" spans="1:150" s="90" customFormat="1" ht="15" customHeight="1" x14ac:dyDescent="0.2">
      <c r="A203" s="3">
        <v>53</v>
      </c>
      <c r="B203" s="19">
        <v>42157</v>
      </c>
      <c r="C203" s="3">
        <v>17213702</v>
      </c>
      <c r="D203" s="17" t="s">
        <v>247</v>
      </c>
      <c r="E203" s="15" t="s">
        <v>183</v>
      </c>
      <c r="F203" s="15" t="s">
        <v>127</v>
      </c>
      <c r="G203" s="3" t="s">
        <v>127</v>
      </c>
      <c r="H203" s="86">
        <v>37.157200000000003</v>
      </c>
      <c r="I203" s="15">
        <v>95.511600000000001</v>
      </c>
      <c r="J203" s="15" t="s">
        <v>127</v>
      </c>
      <c r="K203" s="15" t="s">
        <v>127</v>
      </c>
      <c r="L203" s="15" t="s">
        <v>127</v>
      </c>
      <c r="M203" s="15" t="s">
        <v>150</v>
      </c>
      <c r="N203" s="15" t="s">
        <v>127</v>
      </c>
      <c r="O203" s="15" t="s">
        <v>127</v>
      </c>
      <c r="P203" s="15" t="s">
        <v>139</v>
      </c>
      <c r="Q203" s="15" t="s">
        <v>127</v>
      </c>
      <c r="R203" s="15" t="s">
        <v>127</v>
      </c>
      <c r="S203" s="15">
        <v>415.32499999999999</v>
      </c>
      <c r="T203" s="15" t="s">
        <v>230</v>
      </c>
      <c r="U203" s="15"/>
      <c r="V203" s="15"/>
      <c r="W203" s="15">
        <v>76.052599999999998</v>
      </c>
      <c r="X203" s="15">
        <v>1.2437199999999999</v>
      </c>
      <c r="Y203" s="15">
        <v>20.1372</v>
      </c>
      <c r="Z203" s="15">
        <v>157.94300000000001</v>
      </c>
      <c r="AA203" s="15">
        <v>152.9562</v>
      </c>
      <c r="AB203" s="15">
        <v>1.5835999999999999</v>
      </c>
      <c r="AC203" s="15">
        <v>124.61369999999999</v>
      </c>
      <c r="AD203" s="15">
        <v>221</v>
      </c>
      <c r="AE203" s="15">
        <v>183.2841</v>
      </c>
      <c r="AF203" s="15"/>
      <c r="AG203" s="15"/>
      <c r="AH203" s="15"/>
      <c r="AI203" s="15"/>
      <c r="AJ203" s="15"/>
      <c r="AK203" s="3" t="s">
        <v>127</v>
      </c>
      <c r="AL203" s="3" t="s">
        <v>127</v>
      </c>
      <c r="AM203" s="3" t="s">
        <v>127</v>
      </c>
      <c r="AN203" s="3" t="s">
        <v>127</v>
      </c>
      <c r="AO203" s="3" t="s">
        <v>127</v>
      </c>
      <c r="AP203" s="3" t="s">
        <v>127</v>
      </c>
      <c r="AQ203" s="3" t="s">
        <v>127</v>
      </c>
      <c r="AR203" s="3" t="s">
        <v>127</v>
      </c>
      <c r="AS203" s="3" t="s">
        <v>127</v>
      </c>
      <c r="AT203" s="3" t="s">
        <v>127</v>
      </c>
      <c r="AU203" s="3" t="s">
        <v>127</v>
      </c>
      <c r="AV203" s="3" t="s">
        <v>127</v>
      </c>
      <c r="AW203" s="3" t="s">
        <v>127</v>
      </c>
      <c r="AX203" s="3" t="s">
        <v>127</v>
      </c>
      <c r="AY203" s="3" t="s">
        <v>127</v>
      </c>
      <c r="AZ203" s="3" t="s">
        <v>127</v>
      </c>
      <c r="BA203" s="3" t="s">
        <v>127</v>
      </c>
      <c r="BB203" s="3" t="s">
        <v>127</v>
      </c>
      <c r="BC203" s="3" t="s">
        <v>127</v>
      </c>
      <c r="BD203" s="3" t="s">
        <v>127</v>
      </c>
      <c r="BE203" s="3" t="s">
        <v>154</v>
      </c>
      <c r="BF203" s="3" t="s">
        <v>127</v>
      </c>
      <c r="BG203" s="3" t="s">
        <v>127</v>
      </c>
      <c r="BH203" s="3" t="s">
        <v>127</v>
      </c>
      <c r="BI203" s="3" t="s">
        <v>127</v>
      </c>
      <c r="BJ203" s="3" t="s">
        <v>127</v>
      </c>
      <c r="BK203" s="3" t="s">
        <v>127</v>
      </c>
      <c r="BL203" s="3" t="s">
        <v>127</v>
      </c>
      <c r="BM203" s="3" t="s">
        <v>127</v>
      </c>
      <c r="BN203" s="3" t="s">
        <v>127</v>
      </c>
      <c r="BO203" s="3" t="s">
        <v>127</v>
      </c>
      <c r="BP203" s="3" t="s">
        <v>127</v>
      </c>
      <c r="BQ203" s="3" t="s">
        <v>127</v>
      </c>
      <c r="BR203" s="3" t="s">
        <v>127</v>
      </c>
      <c r="BS203" s="3" t="s">
        <v>127</v>
      </c>
      <c r="BT203" s="3" t="s">
        <v>127</v>
      </c>
      <c r="BU203" s="3" t="s">
        <v>127</v>
      </c>
      <c r="BV203" s="3" t="s">
        <v>127</v>
      </c>
      <c r="BW203" s="3" t="s">
        <v>127</v>
      </c>
      <c r="BX203" s="3" t="s">
        <v>127</v>
      </c>
      <c r="BY203" s="3" t="s">
        <v>127</v>
      </c>
      <c r="BZ203" s="3" t="s">
        <v>127</v>
      </c>
      <c r="CA203" s="3" t="s">
        <v>127</v>
      </c>
      <c r="CB203" s="3" t="s">
        <v>127</v>
      </c>
      <c r="CC203" s="3" t="s">
        <v>127</v>
      </c>
      <c r="CD203" s="3">
        <v>31.74</v>
      </c>
      <c r="CE203" s="3" t="s">
        <v>127</v>
      </c>
      <c r="CF203" s="3" t="s">
        <v>127</v>
      </c>
      <c r="CG203" s="3" t="s">
        <v>127</v>
      </c>
      <c r="CH203" s="3" t="s">
        <v>127</v>
      </c>
      <c r="CI203" s="3" t="s">
        <v>154</v>
      </c>
      <c r="CJ203" s="3" t="s">
        <v>127</v>
      </c>
      <c r="CK203" s="3" t="s">
        <v>127</v>
      </c>
      <c r="CL203" s="3" t="s">
        <v>127</v>
      </c>
      <c r="CM203" s="3" t="s">
        <v>127</v>
      </c>
      <c r="CN203" s="3" t="s">
        <v>127</v>
      </c>
      <c r="CO203" s="3" t="s">
        <v>127</v>
      </c>
      <c r="CP203" s="3" t="s">
        <v>127</v>
      </c>
      <c r="CQ203" s="3" t="s">
        <v>127</v>
      </c>
      <c r="CR203" s="3" t="s">
        <v>127</v>
      </c>
      <c r="CS203" s="3" t="s">
        <v>168</v>
      </c>
      <c r="CT203" s="3"/>
      <c r="CU203" s="4" t="s">
        <v>131</v>
      </c>
      <c r="CV203" s="4" t="s">
        <v>131</v>
      </c>
      <c r="CW203" s="4" t="s">
        <v>131</v>
      </c>
      <c r="CX203" s="4" t="s">
        <v>131</v>
      </c>
      <c r="CY203" s="4" t="s">
        <v>131</v>
      </c>
      <c r="CZ203" s="4" t="s">
        <v>131</v>
      </c>
      <c r="DA203" s="4" t="s">
        <v>131</v>
      </c>
      <c r="DB203" s="4" t="s">
        <v>131</v>
      </c>
      <c r="DC203" s="4" t="s">
        <v>131</v>
      </c>
      <c r="DD203" s="3"/>
      <c r="DE203" s="4" t="s">
        <v>169</v>
      </c>
      <c r="DF203" s="4" t="s">
        <v>169</v>
      </c>
      <c r="DG203" s="4" t="s">
        <v>169</v>
      </c>
      <c r="DH203" s="4" t="s">
        <v>131</v>
      </c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G203" s="91"/>
      <c r="EH203" s="91"/>
      <c r="EI203" s="91"/>
      <c r="EJ203" s="91"/>
      <c r="EK203" s="91"/>
      <c r="EL203" s="91"/>
      <c r="EM203" s="91"/>
      <c r="EN203" s="91"/>
    </row>
    <row r="204" spans="1:150" s="90" customFormat="1" ht="15" customHeight="1" x14ac:dyDescent="0.2">
      <c r="A204" s="3">
        <v>53</v>
      </c>
      <c r="B204" s="19">
        <v>42914</v>
      </c>
      <c r="C204" s="3">
        <v>17213702</v>
      </c>
      <c r="D204" s="17" t="s">
        <v>247</v>
      </c>
      <c r="E204" s="15" t="s">
        <v>216</v>
      </c>
      <c r="F204" s="15" t="s">
        <v>127</v>
      </c>
      <c r="G204" s="3" t="s">
        <v>127</v>
      </c>
      <c r="H204" s="86">
        <v>34.324100000000001</v>
      </c>
      <c r="I204" s="15">
        <v>99.928200000000004</v>
      </c>
      <c r="J204" s="15" t="s">
        <v>127</v>
      </c>
      <c r="K204" s="15" t="s">
        <v>127</v>
      </c>
      <c r="L204" s="15" t="s">
        <v>127</v>
      </c>
      <c r="M204" s="15" t="s">
        <v>140</v>
      </c>
      <c r="N204" s="15" t="s">
        <v>127</v>
      </c>
      <c r="O204" s="15" t="s">
        <v>127</v>
      </c>
      <c r="P204" s="15" t="s">
        <v>136</v>
      </c>
      <c r="Q204" s="15" t="s">
        <v>127</v>
      </c>
      <c r="R204" s="15" t="s">
        <v>127</v>
      </c>
      <c r="S204" s="15"/>
      <c r="T204" s="15" t="s">
        <v>140</v>
      </c>
      <c r="U204" s="15">
        <v>460.86399999999998</v>
      </c>
      <c r="V204" s="15"/>
      <c r="W204" s="15">
        <v>75.389899999999997</v>
      </c>
      <c r="X204" s="15">
        <v>1.4792400000000001</v>
      </c>
      <c r="Y204" s="15">
        <v>21.238700000000001</v>
      </c>
      <c r="Z204" s="15">
        <v>152.05099999999999</v>
      </c>
      <c r="AA204" s="15">
        <v>175.31450000000001</v>
      </c>
      <c r="AB204" s="15">
        <v>2.0971000000000002</v>
      </c>
      <c r="AC204" s="15">
        <v>109.5021</v>
      </c>
      <c r="AD204" s="15">
        <v>197</v>
      </c>
      <c r="AE204" s="15">
        <v>156.88239999999999</v>
      </c>
      <c r="AF204" s="15"/>
      <c r="AG204" s="15"/>
      <c r="AH204" s="15"/>
      <c r="AI204" s="15"/>
      <c r="AJ204" s="15"/>
      <c r="AK204" s="3" t="s">
        <v>127</v>
      </c>
      <c r="AL204" s="3" t="s">
        <v>127</v>
      </c>
      <c r="AM204" s="3" t="s">
        <v>127</v>
      </c>
      <c r="AN204" s="3" t="s">
        <v>127</v>
      </c>
      <c r="AO204" s="3" t="s">
        <v>127</v>
      </c>
      <c r="AP204" s="3" t="s">
        <v>127</v>
      </c>
      <c r="AQ204" s="3" t="s">
        <v>127</v>
      </c>
      <c r="AR204" s="3" t="s">
        <v>127</v>
      </c>
      <c r="AS204" s="3" t="s">
        <v>127</v>
      </c>
      <c r="AT204" s="3" t="s">
        <v>127</v>
      </c>
      <c r="AU204" s="3" t="s">
        <v>127</v>
      </c>
      <c r="AV204" s="3" t="s">
        <v>127</v>
      </c>
      <c r="AW204" s="3" t="s">
        <v>127</v>
      </c>
      <c r="AX204" s="3" t="s">
        <v>127</v>
      </c>
      <c r="AY204" s="3" t="s">
        <v>127</v>
      </c>
      <c r="AZ204" s="3" t="s">
        <v>127</v>
      </c>
      <c r="BA204" s="3" t="s">
        <v>127</v>
      </c>
      <c r="BB204" s="3" t="s">
        <v>127</v>
      </c>
      <c r="BC204" s="3" t="s">
        <v>127</v>
      </c>
      <c r="BD204" s="3" t="s">
        <v>127</v>
      </c>
      <c r="BE204" s="3" t="s">
        <v>127</v>
      </c>
      <c r="BF204" s="3" t="s">
        <v>127</v>
      </c>
      <c r="BG204" s="3" t="s">
        <v>127</v>
      </c>
      <c r="BH204" s="3" t="s">
        <v>127</v>
      </c>
      <c r="BI204" s="3" t="s">
        <v>127</v>
      </c>
      <c r="BJ204" s="3" t="s">
        <v>127</v>
      </c>
      <c r="BK204" s="3" t="s">
        <v>127</v>
      </c>
      <c r="BL204" s="3" t="s">
        <v>127</v>
      </c>
      <c r="BM204" s="3" t="s">
        <v>127</v>
      </c>
      <c r="BN204" s="3" t="s">
        <v>127</v>
      </c>
      <c r="BO204" s="3" t="s">
        <v>127</v>
      </c>
      <c r="BP204" s="3" t="s">
        <v>127</v>
      </c>
      <c r="BQ204" s="3" t="s">
        <v>127</v>
      </c>
      <c r="BR204" s="3" t="s">
        <v>127</v>
      </c>
      <c r="BS204" s="3" t="s">
        <v>127</v>
      </c>
      <c r="BT204" s="3" t="s">
        <v>127</v>
      </c>
      <c r="BU204" s="3" t="s">
        <v>127</v>
      </c>
      <c r="BV204" s="3" t="s">
        <v>127</v>
      </c>
      <c r="BW204" s="3" t="s">
        <v>127</v>
      </c>
      <c r="BX204" s="3" t="s">
        <v>127</v>
      </c>
      <c r="BY204" s="3" t="s">
        <v>127</v>
      </c>
      <c r="BZ204" s="3" t="s">
        <v>127</v>
      </c>
      <c r="CA204" s="3" t="s">
        <v>127</v>
      </c>
      <c r="CB204" s="3" t="s">
        <v>127</v>
      </c>
      <c r="CC204" s="3" t="s">
        <v>127</v>
      </c>
      <c r="CD204" s="3">
        <v>10.46</v>
      </c>
      <c r="CE204" s="3" t="s">
        <v>127</v>
      </c>
      <c r="CF204" s="3" t="s">
        <v>127</v>
      </c>
      <c r="CG204" s="3" t="s">
        <v>127</v>
      </c>
      <c r="CH204" s="3" t="s">
        <v>127</v>
      </c>
      <c r="CI204" s="3" t="s">
        <v>127</v>
      </c>
      <c r="CJ204" s="3" t="s">
        <v>127</v>
      </c>
      <c r="CK204" s="3" t="s">
        <v>127</v>
      </c>
      <c r="CL204" s="3" t="s">
        <v>127</v>
      </c>
      <c r="CM204" s="3" t="s">
        <v>127</v>
      </c>
      <c r="CN204" s="3" t="s">
        <v>127</v>
      </c>
      <c r="CO204" s="3" t="s">
        <v>127</v>
      </c>
      <c r="CP204" s="3" t="s">
        <v>127</v>
      </c>
      <c r="CQ204" s="3" t="s">
        <v>127</v>
      </c>
      <c r="CR204" s="3" t="s">
        <v>127</v>
      </c>
      <c r="CS204" s="3" t="s">
        <v>127</v>
      </c>
      <c r="CT204" s="3"/>
      <c r="CU204" s="4" t="s">
        <v>131</v>
      </c>
      <c r="CV204" s="4" t="s">
        <v>131</v>
      </c>
      <c r="CW204" s="4" t="s">
        <v>131</v>
      </c>
      <c r="CX204" s="4" t="s">
        <v>131</v>
      </c>
      <c r="CY204" s="4" t="s">
        <v>131</v>
      </c>
      <c r="CZ204" s="4" t="s">
        <v>131</v>
      </c>
      <c r="DA204" s="4" t="s">
        <v>131</v>
      </c>
      <c r="DB204" s="4" t="s">
        <v>131</v>
      </c>
      <c r="DC204" s="4" t="s">
        <v>131</v>
      </c>
      <c r="DD204" s="4" t="s">
        <v>131</v>
      </c>
      <c r="DE204" s="3"/>
      <c r="DF204" s="3"/>
      <c r="DG204" s="3"/>
      <c r="DH204" s="3"/>
      <c r="DI204" s="3" t="s">
        <v>206</v>
      </c>
      <c r="DJ204" s="3" t="s">
        <v>127</v>
      </c>
      <c r="DK204" s="3">
        <v>519</v>
      </c>
      <c r="DL204" s="3">
        <v>1360.3</v>
      </c>
      <c r="DM204" s="3" t="s">
        <v>127</v>
      </c>
      <c r="DN204" s="3" t="s">
        <v>127</v>
      </c>
      <c r="DO204" s="3" t="s">
        <v>127</v>
      </c>
      <c r="DP204" s="3" t="s">
        <v>127</v>
      </c>
      <c r="DQ204" s="3" t="s">
        <v>127</v>
      </c>
      <c r="DR204" s="3" t="s">
        <v>127</v>
      </c>
      <c r="DS204" s="3" t="s">
        <v>127</v>
      </c>
      <c r="DT204" s="3" t="s">
        <v>127</v>
      </c>
      <c r="DU204" s="3" t="s">
        <v>127</v>
      </c>
      <c r="DV204" s="3" t="s">
        <v>127</v>
      </c>
      <c r="DW204" s="3" t="s">
        <v>127</v>
      </c>
      <c r="DX204" s="3" t="s">
        <v>127</v>
      </c>
      <c r="DY204" s="3" t="s">
        <v>127</v>
      </c>
      <c r="DZ204" s="3" t="s">
        <v>127</v>
      </c>
      <c r="EA204" s="3" t="s">
        <v>127</v>
      </c>
      <c r="EB204" s="3" t="s">
        <v>127</v>
      </c>
      <c r="EC204" s="3" t="s">
        <v>127</v>
      </c>
      <c r="ED204" s="3" t="s">
        <v>127</v>
      </c>
      <c r="EE204" s="3" t="s">
        <v>127</v>
      </c>
      <c r="EG204" s="91"/>
      <c r="EH204" s="91"/>
      <c r="EI204" s="91"/>
      <c r="EJ204" s="91"/>
      <c r="EK204" s="91"/>
      <c r="EL204" s="91"/>
      <c r="EM204" s="91"/>
      <c r="EN204" s="91"/>
      <c r="EO204" s="91"/>
    </row>
    <row r="205" spans="1:150" s="90" customFormat="1" x14ac:dyDescent="0.2">
      <c r="A205" s="3">
        <v>54</v>
      </c>
      <c r="B205" s="19">
        <v>40965</v>
      </c>
      <c r="C205" s="3">
        <v>17313403</v>
      </c>
      <c r="D205" s="17" t="s">
        <v>248</v>
      </c>
      <c r="E205" s="15" t="s">
        <v>183</v>
      </c>
      <c r="F205" s="15"/>
      <c r="G205" s="3"/>
      <c r="H205" s="86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>
        <v>74.966499999999996</v>
      </c>
      <c r="X205" s="15">
        <v>1.6775800000000001</v>
      </c>
      <c r="Y205" s="15">
        <v>16.130700000000001</v>
      </c>
      <c r="Z205" s="15">
        <v>126.741</v>
      </c>
      <c r="AA205" s="15">
        <v>171.50960000000001</v>
      </c>
      <c r="AB205" s="15">
        <v>0.53959999999999997</v>
      </c>
      <c r="AC205" s="15">
        <v>49.7759</v>
      </c>
      <c r="AD205" s="15">
        <v>241</v>
      </c>
      <c r="AE205" s="15">
        <v>78.766900000000007</v>
      </c>
      <c r="AF205" s="15"/>
      <c r="AG205" s="15"/>
      <c r="AH205" s="15"/>
      <c r="AI205" s="15"/>
      <c r="AJ205" s="15"/>
      <c r="AK205" s="3" t="s">
        <v>127</v>
      </c>
      <c r="AL205" s="3" t="s">
        <v>127</v>
      </c>
      <c r="AM205" s="3" t="s">
        <v>127</v>
      </c>
      <c r="AN205" s="3" t="s">
        <v>127</v>
      </c>
      <c r="AO205" s="3" t="s">
        <v>127</v>
      </c>
      <c r="AP205" s="3" t="s">
        <v>127</v>
      </c>
      <c r="AQ205" s="3" t="s">
        <v>127</v>
      </c>
      <c r="AR205" s="3" t="s">
        <v>127</v>
      </c>
      <c r="AS205" s="3" t="s">
        <v>127</v>
      </c>
      <c r="AT205" s="3" t="s">
        <v>127</v>
      </c>
      <c r="AU205" s="3" t="s">
        <v>127</v>
      </c>
      <c r="AV205" s="3" t="s">
        <v>127</v>
      </c>
      <c r="AW205" s="3" t="s">
        <v>127</v>
      </c>
      <c r="AX205" s="3" t="s">
        <v>127</v>
      </c>
      <c r="AY205" s="3" t="s">
        <v>127</v>
      </c>
      <c r="AZ205" s="3" t="s">
        <v>127</v>
      </c>
      <c r="BA205" s="3" t="s">
        <v>127</v>
      </c>
      <c r="BB205" s="3" t="s">
        <v>127</v>
      </c>
      <c r="BC205" s="3" t="s">
        <v>127</v>
      </c>
      <c r="BD205" s="3" t="s">
        <v>127</v>
      </c>
      <c r="BE205" s="3">
        <v>2.8</v>
      </c>
      <c r="BF205" s="3" t="s">
        <v>127</v>
      </c>
      <c r="BG205" s="3" t="s">
        <v>127</v>
      </c>
      <c r="BH205" s="3" t="s">
        <v>127</v>
      </c>
      <c r="BI205" s="3" t="s">
        <v>127</v>
      </c>
      <c r="BJ205" s="3" t="s">
        <v>127</v>
      </c>
      <c r="BK205" s="3" t="s">
        <v>127</v>
      </c>
      <c r="BL205" s="3" t="s">
        <v>127</v>
      </c>
      <c r="BM205" s="3" t="s">
        <v>127</v>
      </c>
      <c r="BN205" s="3" t="s">
        <v>127</v>
      </c>
      <c r="BO205" s="3" t="s">
        <v>127</v>
      </c>
      <c r="BP205" s="3" t="s">
        <v>127</v>
      </c>
      <c r="BQ205" s="3" t="s">
        <v>127</v>
      </c>
      <c r="BR205" s="3" t="s">
        <v>127</v>
      </c>
      <c r="BS205" s="3" t="s">
        <v>127</v>
      </c>
      <c r="BT205" s="3" t="s">
        <v>127</v>
      </c>
      <c r="BU205" s="3" t="s">
        <v>127</v>
      </c>
      <c r="BV205" s="3" t="s">
        <v>127</v>
      </c>
      <c r="BW205" s="3" t="s">
        <v>127</v>
      </c>
      <c r="BX205" s="3" t="s">
        <v>127</v>
      </c>
      <c r="BY205" s="3" t="s">
        <v>127</v>
      </c>
      <c r="BZ205" s="3" t="s">
        <v>127</v>
      </c>
      <c r="CA205" s="3" t="s">
        <v>127</v>
      </c>
      <c r="CB205" s="3" t="s">
        <v>127</v>
      </c>
      <c r="CC205" s="3" t="s">
        <v>127</v>
      </c>
      <c r="CD205" s="3">
        <v>1.9</v>
      </c>
      <c r="CE205" s="3" t="s">
        <v>127</v>
      </c>
      <c r="CF205" s="3" t="s">
        <v>127</v>
      </c>
      <c r="CG205" s="3" t="s">
        <v>127</v>
      </c>
      <c r="CH205" s="3" t="s">
        <v>127</v>
      </c>
      <c r="CI205" s="3" t="s">
        <v>127</v>
      </c>
      <c r="CJ205" s="3" t="s">
        <v>127</v>
      </c>
      <c r="CK205" s="3" t="s">
        <v>127</v>
      </c>
      <c r="CL205" s="3" t="s">
        <v>127</v>
      </c>
      <c r="CM205" s="3" t="s">
        <v>127</v>
      </c>
      <c r="CN205" s="3" t="s">
        <v>127</v>
      </c>
      <c r="CO205" s="3" t="s">
        <v>127</v>
      </c>
      <c r="CP205" s="3" t="s">
        <v>127</v>
      </c>
      <c r="CQ205" s="3" t="s">
        <v>127</v>
      </c>
      <c r="CR205" s="3" t="s">
        <v>127</v>
      </c>
      <c r="CS205" s="3" t="s">
        <v>127</v>
      </c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 t="s">
        <v>127</v>
      </c>
      <c r="DK205" s="3" t="s">
        <v>127</v>
      </c>
      <c r="DL205" s="3" t="s">
        <v>127</v>
      </c>
      <c r="DM205" s="3" t="s">
        <v>127</v>
      </c>
      <c r="DN205" s="3" t="s">
        <v>127</v>
      </c>
      <c r="DO205" s="3" t="s">
        <v>127</v>
      </c>
      <c r="DP205" s="3" t="s">
        <v>127</v>
      </c>
      <c r="DQ205" s="3" t="s">
        <v>127</v>
      </c>
      <c r="DR205" s="3" t="s">
        <v>127</v>
      </c>
      <c r="DS205" s="3" t="s">
        <v>127</v>
      </c>
      <c r="DT205" s="3" t="s">
        <v>127</v>
      </c>
      <c r="DU205" s="3" t="s">
        <v>127</v>
      </c>
      <c r="DV205" s="3" t="s">
        <v>127</v>
      </c>
      <c r="DW205" s="3" t="s">
        <v>127</v>
      </c>
      <c r="DX205" s="3" t="s">
        <v>127</v>
      </c>
      <c r="DY205" s="3" t="s">
        <v>127</v>
      </c>
      <c r="DZ205" s="3" t="s">
        <v>127</v>
      </c>
      <c r="EA205" s="3" t="s">
        <v>127</v>
      </c>
      <c r="EB205" s="3" t="s">
        <v>127</v>
      </c>
      <c r="EC205" s="3" t="s">
        <v>127</v>
      </c>
      <c r="ED205" s="3" t="s">
        <v>127</v>
      </c>
      <c r="EE205" s="3" t="s">
        <v>127</v>
      </c>
      <c r="EG205" s="91"/>
      <c r="EH205" s="91"/>
      <c r="EI205" s="91"/>
      <c r="EJ205" s="91"/>
      <c r="EK205" s="91"/>
      <c r="EL205" s="91"/>
      <c r="EM205" s="91"/>
      <c r="EN205" s="91"/>
      <c r="EO205" s="91"/>
      <c r="EQ205" s="91"/>
      <c r="ER205" s="91"/>
      <c r="ES205" s="91"/>
      <c r="ET205" s="91"/>
    </row>
    <row r="206" spans="1:150" s="90" customFormat="1" x14ac:dyDescent="0.2">
      <c r="A206" s="3">
        <v>55</v>
      </c>
      <c r="B206" s="19">
        <v>43532</v>
      </c>
      <c r="C206" s="3">
        <v>17313404</v>
      </c>
      <c r="D206" s="17" t="s">
        <v>249</v>
      </c>
      <c r="E206" s="3">
        <v>82.1</v>
      </c>
      <c r="F206" s="3">
        <v>111.9</v>
      </c>
      <c r="G206" s="3" t="s">
        <v>127</v>
      </c>
      <c r="H206" s="2">
        <v>30.016300000000001</v>
      </c>
      <c r="I206" s="2">
        <v>61.803699999999999</v>
      </c>
      <c r="J206" s="3" t="s">
        <v>127</v>
      </c>
      <c r="K206" s="3" t="s">
        <v>127</v>
      </c>
      <c r="L206" s="3" t="s">
        <v>127</v>
      </c>
      <c r="M206" s="2">
        <v>8.8048099999999998</v>
      </c>
      <c r="N206" s="3" t="s">
        <v>127</v>
      </c>
      <c r="O206" s="3" t="s">
        <v>127</v>
      </c>
      <c r="P206" s="2" t="s">
        <v>127</v>
      </c>
      <c r="Q206" s="3" t="s">
        <v>127</v>
      </c>
      <c r="R206" s="3" t="s">
        <v>127</v>
      </c>
      <c r="S206" s="3" t="s">
        <v>127</v>
      </c>
      <c r="T206" s="3" t="s">
        <v>127</v>
      </c>
      <c r="U206" s="3"/>
      <c r="V206" s="3"/>
      <c r="W206" s="2">
        <v>40.356200000000001</v>
      </c>
      <c r="X206" s="2">
        <v>1.0541400000000001</v>
      </c>
      <c r="Y206" s="2">
        <v>10.099299999999999</v>
      </c>
      <c r="Z206" s="2">
        <v>85.799300000000002</v>
      </c>
      <c r="AA206" s="2">
        <v>62.914099999999998</v>
      </c>
      <c r="AB206" s="2" t="s">
        <v>148</v>
      </c>
      <c r="AC206" s="2">
        <v>13.533300000000001</v>
      </c>
      <c r="AD206" s="2">
        <v>186</v>
      </c>
      <c r="AE206" s="2">
        <v>82.525800000000004</v>
      </c>
      <c r="AF206" s="87"/>
      <c r="AG206" s="87"/>
      <c r="AH206" s="87"/>
      <c r="AI206" s="88">
        <v>0.22700000000000001</v>
      </c>
      <c r="AJ206" s="89">
        <v>16.25</v>
      </c>
      <c r="AK206" s="3" t="s">
        <v>127</v>
      </c>
      <c r="AL206" s="3" t="s">
        <v>127</v>
      </c>
      <c r="AM206" s="4"/>
      <c r="AN206" s="4"/>
      <c r="AO206" s="4"/>
      <c r="AP206" s="3" t="s">
        <v>127</v>
      </c>
      <c r="AQ206" s="3" t="s">
        <v>127</v>
      </c>
      <c r="AR206" s="3" t="s">
        <v>127</v>
      </c>
      <c r="AS206" s="2">
        <v>3.5680000000000001</v>
      </c>
      <c r="AT206" s="3" t="s">
        <v>127</v>
      </c>
      <c r="AU206" s="4"/>
      <c r="AV206" s="4"/>
      <c r="AW206" s="3" t="s">
        <v>127</v>
      </c>
      <c r="AX206" s="3" t="s">
        <v>127</v>
      </c>
      <c r="AY206" s="3" t="s">
        <v>127</v>
      </c>
      <c r="AZ206" s="3" t="s">
        <v>127</v>
      </c>
      <c r="BA206" s="4"/>
      <c r="BB206" s="3" t="s">
        <v>127</v>
      </c>
      <c r="BC206" s="3" t="s">
        <v>127</v>
      </c>
      <c r="BD206" s="3" t="s">
        <v>127</v>
      </c>
      <c r="BE206" s="3" t="s">
        <v>127</v>
      </c>
      <c r="BF206" s="3" t="s">
        <v>127</v>
      </c>
      <c r="BG206" s="3" t="s">
        <v>127</v>
      </c>
      <c r="BH206" s="4"/>
      <c r="BI206" s="4"/>
      <c r="BJ206" s="4"/>
      <c r="BK206" s="4"/>
      <c r="BL206" s="2" t="s">
        <v>128</v>
      </c>
      <c r="BM206" s="4"/>
      <c r="BN206" s="4"/>
      <c r="BO206" s="3" t="s">
        <v>127</v>
      </c>
      <c r="BP206" s="3" t="s">
        <v>127</v>
      </c>
      <c r="BQ206" s="3" t="s">
        <v>127</v>
      </c>
      <c r="BR206" s="3" t="s">
        <v>127</v>
      </c>
      <c r="BS206" s="3" t="s">
        <v>127</v>
      </c>
      <c r="BT206" s="4"/>
      <c r="BU206" s="4"/>
      <c r="BV206" s="4"/>
      <c r="BW206" s="3" t="s">
        <v>127</v>
      </c>
      <c r="BX206" s="4"/>
      <c r="BY206" s="3"/>
      <c r="BZ206" s="3"/>
      <c r="CA206" s="3" t="s">
        <v>127</v>
      </c>
      <c r="CB206" s="3"/>
      <c r="CC206" s="3" t="s">
        <v>127</v>
      </c>
      <c r="CD206" s="2">
        <v>0.92030000000000001</v>
      </c>
      <c r="CE206" s="3" t="s">
        <v>127</v>
      </c>
      <c r="CF206" s="3" t="s">
        <v>127</v>
      </c>
      <c r="CG206" s="3"/>
      <c r="CH206" s="3"/>
      <c r="CI206" s="2" t="s">
        <v>128</v>
      </c>
      <c r="CJ206" s="2" t="s">
        <v>128</v>
      </c>
      <c r="CK206" s="3" t="s">
        <v>127</v>
      </c>
      <c r="CL206" s="3" t="s">
        <v>127</v>
      </c>
      <c r="CM206" s="3" t="s">
        <v>127</v>
      </c>
      <c r="CN206" s="3" t="s">
        <v>127</v>
      </c>
      <c r="CO206" s="3" t="s">
        <v>127</v>
      </c>
      <c r="CP206" s="3" t="s">
        <v>127</v>
      </c>
      <c r="CQ206" s="3" t="s">
        <v>127</v>
      </c>
      <c r="CR206" s="3" t="s">
        <v>127</v>
      </c>
      <c r="CS206" s="2" t="s">
        <v>128</v>
      </c>
      <c r="CT206" s="3" t="s">
        <v>141</v>
      </c>
      <c r="CU206" s="109" t="s">
        <v>131</v>
      </c>
      <c r="CV206" s="109">
        <v>4.9000000000000004</v>
      </c>
      <c r="CW206" s="109" t="s">
        <v>131</v>
      </c>
      <c r="CX206" s="109" t="s">
        <v>156</v>
      </c>
      <c r="CY206" s="109" t="s">
        <v>156</v>
      </c>
      <c r="CZ206" s="109" t="s">
        <v>131</v>
      </c>
      <c r="DA206" s="109" t="s">
        <v>131</v>
      </c>
      <c r="DB206" s="109" t="s">
        <v>131</v>
      </c>
      <c r="DC206" s="109" t="s">
        <v>131</v>
      </c>
      <c r="DD206" s="109" t="s">
        <v>131</v>
      </c>
      <c r="DE206" s="3"/>
      <c r="DF206" s="3"/>
      <c r="DG206" s="3"/>
      <c r="DH206" s="3"/>
      <c r="DI206" s="3" t="s">
        <v>250</v>
      </c>
      <c r="DJ206" s="3" t="s">
        <v>131</v>
      </c>
      <c r="DK206" s="3" t="s">
        <v>131</v>
      </c>
      <c r="DL206" s="3" t="s">
        <v>131</v>
      </c>
      <c r="DM206" s="3" t="s">
        <v>131</v>
      </c>
      <c r="DN206" s="3" t="s">
        <v>131</v>
      </c>
      <c r="DO206" s="3" t="s">
        <v>131</v>
      </c>
      <c r="DP206" s="3" t="s">
        <v>131</v>
      </c>
      <c r="DQ206" s="3" t="s">
        <v>131</v>
      </c>
      <c r="DR206" s="3" t="s">
        <v>131</v>
      </c>
      <c r="DS206" s="3" t="s">
        <v>131</v>
      </c>
      <c r="DT206" s="3" t="s">
        <v>131</v>
      </c>
      <c r="DU206" s="3" t="s">
        <v>131</v>
      </c>
      <c r="DV206" s="3" t="s">
        <v>131</v>
      </c>
      <c r="DW206" s="3" t="s">
        <v>131</v>
      </c>
      <c r="DX206" s="3" t="s">
        <v>131</v>
      </c>
      <c r="DY206" s="3" t="s">
        <v>131</v>
      </c>
      <c r="DZ206" s="3" t="s">
        <v>131</v>
      </c>
      <c r="EA206" s="3" t="s">
        <v>131</v>
      </c>
      <c r="EB206" s="3" t="s">
        <v>131</v>
      </c>
      <c r="EC206" s="3" t="s">
        <v>131</v>
      </c>
      <c r="ED206" s="3" t="s">
        <v>131</v>
      </c>
      <c r="EE206" s="3" t="s">
        <v>131</v>
      </c>
    </row>
    <row r="207" spans="1:150" s="90" customFormat="1" x14ac:dyDescent="0.2">
      <c r="A207" s="3">
        <v>56</v>
      </c>
      <c r="B207" s="19">
        <v>43533</v>
      </c>
      <c r="C207" s="3">
        <v>17313405</v>
      </c>
      <c r="D207" s="17" t="s">
        <v>251</v>
      </c>
      <c r="E207" s="3" t="s">
        <v>127</v>
      </c>
      <c r="F207" s="3" t="s">
        <v>127</v>
      </c>
      <c r="G207" s="3" t="s">
        <v>127</v>
      </c>
      <c r="H207" s="2">
        <v>111.04600000000001</v>
      </c>
      <c r="I207" s="2">
        <v>82.772499999999994</v>
      </c>
      <c r="J207" s="3" t="s">
        <v>127</v>
      </c>
      <c r="K207" s="3" t="s">
        <v>127</v>
      </c>
      <c r="L207" s="3" t="s">
        <v>127</v>
      </c>
      <c r="M207" s="2" t="s">
        <v>127</v>
      </c>
      <c r="N207" s="3" t="s">
        <v>127</v>
      </c>
      <c r="O207" s="3" t="s">
        <v>127</v>
      </c>
      <c r="P207" s="2">
        <v>62.089300000000001</v>
      </c>
      <c r="Q207" s="3" t="s">
        <v>127</v>
      </c>
      <c r="R207" s="3" t="s">
        <v>127</v>
      </c>
      <c r="S207" s="3" t="s">
        <v>127</v>
      </c>
      <c r="T207" s="3" t="s">
        <v>127</v>
      </c>
      <c r="U207" s="3"/>
      <c r="V207" s="3"/>
      <c r="W207" s="2">
        <v>98.320300000000003</v>
      </c>
      <c r="X207" s="2">
        <v>7.0344499999999996</v>
      </c>
      <c r="Y207" s="2">
        <v>8.8538200000000007</v>
      </c>
      <c r="Z207" s="2">
        <v>29.073899999999998</v>
      </c>
      <c r="AA207" s="2">
        <v>122.0021</v>
      </c>
      <c r="AB207" s="85">
        <v>0.55269999999999997</v>
      </c>
      <c r="AC207" s="2">
        <v>1.2645</v>
      </c>
      <c r="AD207" s="2">
        <v>144</v>
      </c>
      <c r="AE207" s="2">
        <v>0.98870000000000002</v>
      </c>
      <c r="AF207" s="87"/>
      <c r="AG207" s="87"/>
      <c r="AH207" s="87"/>
      <c r="AI207" s="88">
        <v>0.28799999999999998</v>
      </c>
      <c r="AJ207" s="89">
        <v>0.99309999999999998</v>
      </c>
      <c r="AK207" s="3" t="s">
        <v>127</v>
      </c>
      <c r="AL207" s="3" t="s">
        <v>127</v>
      </c>
      <c r="AM207" s="4"/>
      <c r="AN207" s="4"/>
      <c r="AO207" s="4"/>
      <c r="AP207" s="3" t="s">
        <v>127</v>
      </c>
      <c r="AQ207" s="3" t="s">
        <v>127</v>
      </c>
      <c r="AR207" s="3" t="s">
        <v>127</v>
      </c>
      <c r="AS207" s="3" t="s">
        <v>128</v>
      </c>
      <c r="AT207" s="3" t="s">
        <v>127</v>
      </c>
      <c r="AU207" s="4"/>
      <c r="AV207" s="4"/>
      <c r="AW207" s="3" t="s">
        <v>127</v>
      </c>
      <c r="AX207" s="3" t="s">
        <v>127</v>
      </c>
      <c r="AY207" s="3" t="s">
        <v>127</v>
      </c>
      <c r="AZ207" s="3" t="s">
        <v>127</v>
      </c>
      <c r="BA207" s="4"/>
      <c r="BB207" s="3" t="s">
        <v>127</v>
      </c>
      <c r="BC207" s="3" t="s">
        <v>127</v>
      </c>
      <c r="BD207" s="3" t="s">
        <v>127</v>
      </c>
      <c r="BE207" s="2">
        <v>1.6731</v>
      </c>
      <c r="BF207" s="3" t="s">
        <v>127</v>
      </c>
      <c r="BG207" s="3" t="s">
        <v>127</v>
      </c>
      <c r="BH207" s="4"/>
      <c r="BI207" s="4"/>
      <c r="BJ207" s="4"/>
      <c r="BK207" s="4"/>
      <c r="BL207" s="2" t="s">
        <v>128</v>
      </c>
      <c r="BM207" s="4"/>
      <c r="BN207" s="4"/>
      <c r="BO207" s="3" t="s">
        <v>127</v>
      </c>
      <c r="BP207" s="3" t="s">
        <v>127</v>
      </c>
      <c r="BQ207" s="3" t="s">
        <v>127</v>
      </c>
      <c r="BR207" s="3" t="s">
        <v>127</v>
      </c>
      <c r="BS207" s="3" t="s">
        <v>127</v>
      </c>
      <c r="BT207" s="4"/>
      <c r="BU207" s="4"/>
      <c r="BV207" s="4"/>
      <c r="BW207" s="3" t="s">
        <v>127</v>
      </c>
      <c r="BX207" s="4"/>
      <c r="BY207" s="3"/>
      <c r="BZ207" s="3"/>
      <c r="CA207" s="3" t="s">
        <v>127</v>
      </c>
      <c r="CB207" s="3"/>
      <c r="CC207" s="3" t="s">
        <v>127</v>
      </c>
      <c r="CD207" s="2">
        <v>2.8952</v>
      </c>
      <c r="CE207" s="3" t="s">
        <v>127</v>
      </c>
      <c r="CF207" s="3" t="s">
        <v>127</v>
      </c>
      <c r="CG207" s="3"/>
      <c r="CH207" s="3"/>
      <c r="CI207" s="2" t="s">
        <v>128</v>
      </c>
      <c r="CJ207" s="2" t="s">
        <v>128</v>
      </c>
      <c r="CK207" s="3" t="s">
        <v>127</v>
      </c>
      <c r="CL207" s="3" t="s">
        <v>127</v>
      </c>
      <c r="CM207" s="3" t="s">
        <v>127</v>
      </c>
      <c r="CN207" s="3" t="s">
        <v>127</v>
      </c>
      <c r="CO207" s="3" t="s">
        <v>127</v>
      </c>
      <c r="CP207" s="3" t="s">
        <v>127</v>
      </c>
      <c r="CQ207" s="3" t="s">
        <v>127</v>
      </c>
      <c r="CR207" s="3" t="s">
        <v>127</v>
      </c>
      <c r="CS207" s="2" t="s">
        <v>128</v>
      </c>
      <c r="CT207" s="3"/>
      <c r="CU207" s="109" t="s">
        <v>131</v>
      </c>
      <c r="CV207" s="109" t="s">
        <v>131</v>
      </c>
      <c r="CW207" s="109" t="s">
        <v>131</v>
      </c>
      <c r="CX207" s="109" t="s">
        <v>131</v>
      </c>
      <c r="CY207" s="109" t="s">
        <v>131</v>
      </c>
      <c r="CZ207" s="109" t="s">
        <v>131</v>
      </c>
      <c r="DA207" s="109" t="s">
        <v>131</v>
      </c>
      <c r="DB207" s="109" t="s">
        <v>131</v>
      </c>
      <c r="DC207" s="109" t="s">
        <v>131</v>
      </c>
      <c r="DD207" s="109" t="s">
        <v>131</v>
      </c>
      <c r="DE207" s="3"/>
      <c r="DF207" s="3"/>
      <c r="DG207" s="3"/>
      <c r="DH207" s="3"/>
      <c r="DI207" s="3" t="s">
        <v>252</v>
      </c>
      <c r="DJ207" s="3" t="s">
        <v>131</v>
      </c>
      <c r="DK207" s="3" t="s">
        <v>131</v>
      </c>
      <c r="DL207" s="3" t="s">
        <v>131</v>
      </c>
      <c r="DM207" s="3" t="s">
        <v>131</v>
      </c>
      <c r="DN207" s="3" t="s">
        <v>131</v>
      </c>
      <c r="DO207" s="3" t="s">
        <v>131</v>
      </c>
      <c r="DP207" s="3" t="s">
        <v>131</v>
      </c>
      <c r="DQ207" s="3" t="s">
        <v>131</v>
      </c>
      <c r="DR207" s="3" t="s">
        <v>131</v>
      </c>
      <c r="DS207" s="3" t="s">
        <v>131</v>
      </c>
      <c r="DT207" s="3" t="s">
        <v>131</v>
      </c>
      <c r="DU207" s="3" t="s">
        <v>131</v>
      </c>
      <c r="DV207" s="3" t="s">
        <v>131</v>
      </c>
      <c r="DW207" s="3" t="s">
        <v>131</v>
      </c>
      <c r="DX207" s="3" t="s">
        <v>131</v>
      </c>
      <c r="DY207" s="3" t="s">
        <v>131</v>
      </c>
      <c r="DZ207" s="3" t="s">
        <v>131</v>
      </c>
      <c r="EA207" s="3" t="s">
        <v>131</v>
      </c>
      <c r="EB207" s="3" t="s">
        <v>131</v>
      </c>
      <c r="EC207" s="3" t="s">
        <v>131</v>
      </c>
      <c r="ED207" s="3" t="s">
        <v>131</v>
      </c>
      <c r="EE207" s="3" t="s">
        <v>131</v>
      </c>
    </row>
    <row r="208" spans="1:150" s="90" customFormat="1" ht="16.5" x14ac:dyDescent="0.35">
      <c r="A208" s="3">
        <v>57</v>
      </c>
      <c r="B208" s="19">
        <v>40358</v>
      </c>
      <c r="C208" s="3">
        <v>17313603</v>
      </c>
      <c r="D208" s="17" t="s">
        <v>253</v>
      </c>
      <c r="E208" s="15">
        <v>57.368200000000002</v>
      </c>
      <c r="F208" s="15"/>
      <c r="G208" s="3" t="s">
        <v>127</v>
      </c>
      <c r="H208" s="86">
        <v>110.431</v>
      </c>
      <c r="I208" s="15">
        <v>50.292999999999999</v>
      </c>
      <c r="J208" s="15" t="s">
        <v>127</v>
      </c>
      <c r="K208" s="15" t="s">
        <v>127</v>
      </c>
      <c r="L208" s="15"/>
      <c r="M208" s="15">
        <v>1.8825000000000001</v>
      </c>
      <c r="N208" s="15">
        <v>3.1730999999999998</v>
      </c>
      <c r="O208" s="15"/>
      <c r="P208" s="15" t="s">
        <v>128</v>
      </c>
      <c r="Q208" s="15" t="s">
        <v>128</v>
      </c>
      <c r="R208" s="15" t="s">
        <v>128</v>
      </c>
      <c r="S208" s="15"/>
      <c r="T208" s="15"/>
      <c r="U208" s="15"/>
      <c r="V208" s="15"/>
      <c r="W208" s="15">
        <v>41.440800000000003</v>
      </c>
      <c r="X208" s="15">
        <v>1.6454899999999999</v>
      </c>
      <c r="Y208" s="15">
        <v>10.927300000000001</v>
      </c>
      <c r="Z208" s="15">
        <v>59.724299999999999</v>
      </c>
      <c r="AA208" s="15">
        <v>72</v>
      </c>
      <c r="AB208" s="15"/>
      <c r="AC208" s="15">
        <v>81</v>
      </c>
      <c r="AD208" s="15"/>
      <c r="AE208" s="15">
        <v>25</v>
      </c>
      <c r="AF208" s="15"/>
      <c r="AG208" s="15"/>
      <c r="AH208" s="15"/>
      <c r="AI208" s="15"/>
      <c r="AJ208" s="15"/>
      <c r="AK208" s="3" t="s">
        <v>127</v>
      </c>
      <c r="AL208" s="3" t="s">
        <v>127</v>
      </c>
      <c r="AM208" s="3" t="s">
        <v>127</v>
      </c>
      <c r="AN208" s="3" t="s">
        <v>127</v>
      </c>
      <c r="AO208" s="3" t="s">
        <v>127</v>
      </c>
      <c r="AP208" s="3" t="s">
        <v>127</v>
      </c>
      <c r="AQ208" s="3" t="s">
        <v>127</v>
      </c>
      <c r="AR208" s="3" t="s">
        <v>127</v>
      </c>
      <c r="AS208" s="3" t="s">
        <v>127</v>
      </c>
      <c r="AT208" s="3" t="s">
        <v>127</v>
      </c>
      <c r="AU208" s="3" t="s">
        <v>127</v>
      </c>
      <c r="AV208" s="3" t="s">
        <v>127</v>
      </c>
      <c r="AW208" s="3" t="s">
        <v>127</v>
      </c>
      <c r="AX208" s="3" t="s">
        <v>127</v>
      </c>
      <c r="AY208" s="3" t="s">
        <v>127</v>
      </c>
      <c r="AZ208" s="3" t="s">
        <v>127</v>
      </c>
      <c r="BA208" s="3" t="s">
        <v>127</v>
      </c>
      <c r="BB208" s="3" t="s">
        <v>127</v>
      </c>
      <c r="BC208" s="3" t="s">
        <v>127</v>
      </c>
      <c r="BD208" s="3" t="s">
        <v>127</v>
      </c>
      <c r="BE208" s="3" t="s">
        <v>127</v>
      </c>
      <c r="BF208" s="3" t="s">
        <v>127</v>
      </c>
      <c r="BG208" s="3" t="s">
        <v>127</v>
      </c>
      <c r="BH208" s="3" t="s">
        <v>127</v>
      </c>
      <c r="BI208" s="3" t="s">
        <v>127</v>
      </c>
      <c r="BJ208" s="3" t="s">
        <v>127</v>
      </c>
      <c r="BK208" s="3" t="s">
        <v>127</v>
      </c>
      <c r="BL208" s="3" t="s">
        <v>127</v>
      </c>
      <c r="BM208" s="3" t="s">
        <v>127</v>
      </c>
      <c r="BN208" s="3" t="s">
        <v>127</v>
      </c>
      <c r="BO208" s="3" t="s">
        <v>127</v>
      </c>
      <c r="BP208" s="3" t="s">
        <v>127</v>
      </c>
      <c r="BQ208" s="3" t="s">
        <v>127</v>
      </c>
      <c r="BR208" s="3" t="s">
        <v>127</v>
      </c>
      <c r="BS208" s="3" t="s">
        <v>127</v>
      </c>
      <c r="BT208" s="3" t="s">
        <v>127</v>
      </c>
      <c r="BU208" s="3" t="s">
        <v>127</v>
      </c>
      <c r="BV208" s="3" t="s">
        <v>127</v>
      </c>
      <c r="BW208" s="3" t="s">
        <v>127</v>
      </c>
      <c r="BX208" s="3" t="s">
        <v>127</v>
      </c>
      <c r="BY208" s="3" t="s">
        <v>127</v>
      </c>
      <c r="BZ208" s="3" t="s">
        <v>127</v>
      </c>
      <c r="CA208" s="3" t="s">
        <v>127</v>
      </c>
      <c r="CB208" s="3" t="s">
        <v>127</v>
      </c>
      <c r="CC208" s="3" t="s">
        <v>127</v>
      </c>
      <c r="CD208" s="3" t="s">
        <v>127</v>
      </c>
      <c r="CE208" s="3" t="s">
        <v>127</v>
      </c>
      <c r="CF208" s="3" t="s">
        <v>127</v>
      </c>
      <c r="CG208" s="3" t="s">
        <v>127</v>
      </c>
      <c r="CH208" s="3" t="s">
        <v>127</v>
      </c>
      <c r="CI208" s="3" t="s">
        <v>127</v>
      </c>
      <c r="CJ208" s="3" t="s">
        <v>127</v>
      </c>
      <c r="CK208" s="3" t="s">
        <v>127</v>
      </c>
      <c r="CL208" s="3" t="s">
        <v>127</v>
      </c>
      <c r="CM208" s="3" t="s">
        <v>127</v>
      </c>
      <c r="CN208" s="3">
        <v>9.67</v>
      </c>
      <c r="CO208" s="3" t="s">
        <v>127</v>
      </c>
      <c r="CP208" s="3" t="s">
        <v>127</v>
      </c>
      <c r="CQ208" s="3" t="s">
        <v>127</v>
      </c>
      <c r="CR208" s="3" t="s">
        <v>127</v>
      </c>
      <c r="CS208" s="3" t="s">
        <v>127</v>
      </c>
      <c r="CT208" s="3"/>
      <c r="CU208" s="115" t="s">
        <v>328</v>
      </c>
      <c r="CV208" s="115" t="s">
        <v>328</v>
      </c>
      <c r="CW208" s="115" t="s">
        <v>328</v>
      </c>
      <c r="CX208" s="115" t="s">
        <v>328</v>
      </c>
      <c r="CY208" s="115" t="s">
        <v>328</v>
      </c>
      <c r="CZ208" s="115" t="s">
        <v>328</v>
      </c>
      <c r="DA208" s="115" t="s">
        <v>328</v>
      </c>
      <c r="DB208" s="106"/>
      <c r="DC208" s="106"/>
      <c r="DD208" s="115" t="s">
        <v>328</v>
      </c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91"/>
    </row>
    <row r="209" spans="1:135" s="90" customFormat="1" x14ac:dyDescent="0.2">
      <c r="A209" s="3">
        <v>57</v>
      </c>
      <c r="B209" s="19">
        <v>41416</v>
      </c>
      <c r="C209" s="3">
        <v>17313603</v>
      </c>
      <c r="D209" s="17" t="s">
        <v>253</v>
      </c>
      <c r="E209" s="15" t="s">
        <v>216</v>
      </c>
      <c r="F209" s="15"/>
      <c r="G209" s="3"/>
      <c r="H209" s="86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3" t="s">
        <v>127</v>
      </c>
      <c r="AL209" s="3" t="s">
        <v>127</v>
      </c>
      <c r="AM209" s="3" t="s">
        <v>127</v>
      </c>
      <c r="AN209" s="3" t="s">
        <v>127</v>
      </c>
      <c r="AO209" s="3" t="s">
        <v>127</v>
      </c>
      <c r="AP209" s="3" t="s">
        <v>127</v>
      </c>
      <c r="AQ209" s="3" t="s">
        <v>127</v>
      </c>
      <c r="AR209" s="3" t="s">
        <v>127</v>
      </c>
      <c r="AS209" s="3" t="s">
        <v>127</v>
      </c>
      <c r="AT209" s="3" t="s">
        <v>127</v>
      </c>
      <c r="AU209" s="3" t="s">
        <v>127</v>
      </c>
      <c r="AV209" s="3" t="s">
        <v>127</v>
      </c>
      <c r="AW209" s="3" t="s">
        <v>127</v>
      </c>
      <c r="AX209" s="3" t="s">
        <v>127</v>
      </c>
      <c r="AY209" s="3" t="s">
        <v>127</v>
      </c>
      <c r="AZ209" s="3" t="s">
        <v>127</v>
      </c>
      <c r="BA209" s="3" t="s">
        <v>127</v>
      </c>
      <c r="BB209" s="3" t="s">
        <v>127</v>
      </c>
      <c r="BC209" s="3" t="s">
        <v>127</v>
      </c>
      <c r="BD209" s="3" t="s">
        <v>127</v>
      </c>
      <c r="BE209" s="3" t="s">
        <v>127</v>
      </c>
      <c r="BF209" s="3" t="s">
        <v>127</v>
      </c>
      <c r="BG209" s="3" t="s">
        <v>127</v>
      </c>
      <c r="BH209" s="3" t="s">
        <v>127</v>
      </c>
      <c r="BI209" s="3" t="s">
        <v>127</v>
      </c>
      <c r="BJ209" s="3" t="s">
        <v>127</v>
      </c>
      <c r="BK209" s="3" t="s">
        <v>127</v>
      </c>
      <c r="BL209" s="3" t="s">
        <v>127</v>
      </c>
      <c r="BM209" s="3" t="s">
        <v>127</v>
      </c>
      <c r="BN209" s="3" t="s">
        <v>127</v>
      </c>
      <c r="BO209" s="3" t="s">
        <v>127</v>
      </c>
      <c r="BP209" s="3" t="s">
        <v>127</v>
      </c>
      <c r="BQ209" s="3" t="s">
        <v>127</v>
      </c>
      <c r="BR209" s="3" t="s">
        <v>127</v>
      </c>
      <c r="BS209" s="3" t="s">
        <v>127</v>
      </c>
      <c r="BT209" s="3" t="s">
        <v>127</v>
      </c>
      <c r="BU209" s="3" t="s">
        <v>127</v>
      </c>
      <c r="BV209" s="3" t="s">
        <v>127</v>
      </c>
      <c r="BW209" s="3" t="s">
        <v>127</v>
      </c>
      <c r="BX209" s="3" t="s">
        <v>127</v>
      </c>
      <c r="BY209" s="3" t="s">
        <v>127</v>
      </c>
      <c r="BZ209" s="3" t="s">
        <v>127</v>
      </c>
      <c r="CA209" s="3" t="s">
        <v>127</v>
      </c>
      <c r="CB209" s="3" t="s">
        <v>127</v>
      </c>
      <c r="CC209" s="3" t="s">
        <v>127</v>
      </c>
      <c r="CD209" s="3" t="s">
        <v>127</v>
      </c>
      <c r="CE209" s="3" t="s">
        <v>127</v>
      </c>
      <c r="CF209" s="3" t="s">
        <v>127</v>
      </c>
      <c r="CG209" s="3" t="s">
        <v>127</v>
      </c>
      <c r="CH209" s="3" t="s">
        <v>127</v>
      </c>
      <c r="CI209" s="3" t="s">
        <v>127</v>
      </c>
      <c r="CJ209" s="3" t="s">
        <v>127</v>
      </c>
      <c r="CK209" s="3" t="s">
        <v>127</v>
      </c>
      <c r="CL209" s="3" t="s">
        <v>127</v>
      </c>
      <c r="CM209" s="3" t="s">
        <v>127</v>
      </c>
      <c r="CN209" s="3" t="s">
        <v>127</v>
      </c>
      <c r="CO209" s="3" t="s">
        <v>127</v>
      </c>
      <c r="CP209" s="3" t="s">
        <v>127</v>
      </c>
      <c r="CQ209" s="3" t="s">
        <v>127</v>
      </c>
      <c r="CR209" s="3" t="s">
        <v>127</v>
      </c>
      <c r="CS209" s="3" t="s">
        <v>127</v>
      </c>
      <c r="CT209" s="3"/>
      <c r="CU209" s="4" t="s">
        <v>131</v>
      </c>
      <c r="CV209" s="4" t="s">
        <v>131</v>
      </c>
      <c r="CW209" s="4" t="s">
        <v>131</v>
      </c>
      <c r="CX209" s="4" t="s">
        <v>131</v>
      </c>
      <c r="CY209" s="4" t="s">
        <v>131</v>
      </c>
      <c r="CZ209" s="4" t="s">
        <v>131</v>
      </c>
      <c r="DA209" s="4" t="s">
        <v>131</v>
      </c>
      <c r="DB209" s="4" t="s">
        <v>131</v>
      </c>
      <c r="DC209" s="4" t="s">
        <v>131</v>
      </c>
      <c r="DD209" s="3"/>
      <c r="DE209" s="3"/>
      <c r="DF209" s="3"/>
      <c r="DG209" s="3"/>
      <c r="DH209" s="3"/>
      <c r="DI209" s="3"/>
      <c r="DJ209" s="3" t="s">
        <v>127</v>
      </c>
      <c r="DK209" s="3" t="s">
        <v>127</v>
      </c>
      <c r="DL209" s="3" t="s">
        <v>127</v>
      </c>
      <c r="DM209" s="3" t="s">
        <v>127</v>
      </c>
      <c r="DN209" s="3" t="s">
        <v>127</v>
      </c>
      <c r="DO209" s="3" t="s">
        <v>127</v>
      </c>
      <c r="DP209" s="3" t="s">
        <v>127</v>
      </c>
      <c r="DQ209" s="3" t="s">
        <v>127</v>
      </c>
      <c r="DR209" s="3" t="s">
        <v>127</v>
      </c>
      <c r="DS209" s="3" t="s">
        <v>127</v>
      </c>
      <c r="DT209" s="3" t="s">
        <v>127</v>
      </c>
      <c r="DU209" s="3" t="s">
        <v>127</v>
      </c>
      <c r="DV209" s="3" t="s">
        <v>127</v>
      </c>
      <c r="DW209" s="3" t="s">
        <v>127</v>
      </c>
      <c r="DX209" s="3" t="s">
        <v>127</v>
      </c>
      <c r="DY209" s="3" t="s">
        <v>127</v>
      </c>
      <c r="DZ209" s="3" t="s">
        <v>127</v>
      </c>
      <c r="EA209" s="3" t="s">
        <v>127</v>
      </c>
      <c r="EB209" s="3" t="s">
        <v>127</v>
      </c>
      <c r="EC209" s="3" t="s">
        <v>127</v>
      </c>
      <c r="ED209" s="3" t="s">
        <v>127</v>
      </c>
      <c r="EE209" s="3" t="s">
        <v>127</v>
      </c>
    </row>
    <row r="210" spans="1:135" s="90" customFormat="1" ht="16.5" x14ac:dyDescent="0.35">
      <c r="A210" s="3">
        <v>58</v>
      </c>
      <c r="B210" s="19">
        <v>40618</v>
      </c>
      <c r="C210" s="3">
        <v>17313605</v>
      </c>
      <c r="D210" s="17" t="s">
        <v>254</v>
      </c>
      <c r="E210" s="15">
        <v>2860.6087000000002</v>
      </c>
      <c r="F210" s="15"/>
      <c r="G210" s="85">
        <v>1.3295999999999999</v>
      </c>
      <c r="H210" s="86">
        <v>32.1372</v>
      </c>
      <c r="I210" s="15">
        <v>85.111400000000003</v>
      </c>
      <c r="J210" s="15">
        <v>0.11650000000000001</v>
      </c>
      <c r="K210" s="15" t="s">
        <v>127</v>
      </c>
      <c r="L210" s="15"/>
      <c r="M210" s="15">
        <v>1453.16</v>
      </c>
      <c r="N210" s="15" t="s">
        <v>127</v>
      </c>
      <c r="O210" s="15"/>
      <c r="P210" s="15" t="s">
        <v>133</v>
      </c>
      <c r="Q210" s="15">
        <v>7.4249999999999998</v>
      </c>
      <c r="R210" s="15" t="s">
        <v>185</v>
      </c>
      <c r="S210" s="15"/>
      <c r="T210" s="15"/>
      <c r="U210" s="15">
        <v>685.34400000000005</v>
      </c>
      <c r="V210" s="15"/>
      <c r="W210" s="15"/>
      <c r="X210" s="15"/>
      <c r="Y210" s="15"/>
      <c r="Z210" s="15"/>
      <c r="AA210" s="15">
        <v>152</v>
      </c>
      <c r="AB210" s="15"/>
      <c r="AC210" s="15"/>
      <c r="AD210" s="15"/>
      <c r="AE210" s="15">
        <v>50</v>
      </c>
      <c r="AF210" s="15"/>
      <c r="AG210" s="15"/>
      <c r="AH210" s="15"/>
      <c r="AI210" s="15"/>
      <c r="AJ210" s="15"/>
      <c r="AK210" s="3" t="s">
        <v>127</v>
      </c>
      <c r="AL210" s="3" t="s">
        <v>127</v>
      </c>
      <c r="AM210" s="3" t="s">
        <v>127</v>
      </c>
      <c r="AN210" s="3" t="s">
        <v>127</v>
      </c>
      <c r="AO210" s="3" t="s">
        <v>127</v>
      </c>
      <c r="AP210" s="3" t="s">
        <v>127</v>
      </c>
      <c r="AQ210" s="3">
        <v>1.2</v>
      </c>
      <c r="AR210" s="3" t="s">
        <v>127</v>
      </c>
      <c r="AS210" s="3" t="s">
        <v>127</v>
      </c>
      <c r="AT210" s="3" t="s">
        <v>127</v>
      </c>
      <c r="AU210" s="3" t="s">
        <v>127</v>
      </c>
      <c r="AV210" s="3" t="s">
        <v>127</v>
      </c>
      <c r="AW210" s="3" t="s">
        <v>127</v>
      </c>
      <c r="AX210" s="3" t="s">
        <v>127</v>
      </c>
      <c r="AY210" s="3" t="s">
        <v>127</v>
      </c>
      <c r="AZ210" s="3" t="s">
        <v>127</v>
      </c>
      <c r="BA210" s="3" t="s">
        <v>127</v>
      </c>
      <c r="BB210" s="3" t="s">
        <v>127</v>
      </c>
      <c r="BC210" s="3" t="s">
        <v>127</v>
      </c>
      <c r="BD210" s="3" t="s">
        <v>154</v>
      </c>
      <c r="BE210" s="3">
        <v>37.92</v>
      </c>
      <c r="BF210" s="3" t="s">
        <v>127</v>
      </c>
      <c r="BG210" s="3" t="s">
        <v>127</v>
      </c>
      <c r="BH210" s="3" t="s">
        <v>127</v>
      </c>
      <c r="BI210" s="3" t="s">
        <v>127</v>
      </c>
      <c r="BJ210" s="3" t="s">
        <v>127</v>
      </c>
      <c r="BK210" s="3" t="s">
        <v>127</v>
      </c>
      <c r="BL210" s="3" t="s">
        <v>127</v>
      </c>
      <c r="BM210" s="3" t="s">
        <v>127</v>
      </c>
      <c r="BN210" s="3" t="s">
        <v>127</v>
      </c>
      <c r="BO210" s="3" t="s">
        <v>127</v>
      </c>
      <c r="BP210" s="3" t="s">
        <v>127</v>
      </c>
      <c r="BQ210" s="3" t="s">
        <v>127</v>
      </c>
      <c r="BR210" s="3" t="s">
        <v>127</v>
      </c>
      <c r="BS210" s="3" t="s">
        <v>127</v>
      </c>
      <c r="BT210" s="3" t="s">
        <v>127</v>
      </c>
      <c r="BU210" s="3" t="s">
        <v>127</v>
      </c>
      <c r="BV210" s="3" t="s">
        <v>127</v>
      </c>
      <c r="BW210" s="3" t="s">
        <v>127</v>
      </c>
      <c r="BX210" s="3" t="s">
        <v>127</v>
      </c>
      <c r="BY210" s="3" t="s">
        <v>127</v>
      </c>
      <c r="BZ210" s="3" t="s">
        <v>127</v>
      </c>
      <c r="CA210" s="3" t="s">
        <v>127</v>
      </c>
      <c r="CB210" s="3" t="s">
        <v>127</v>
      </c>
      <c r="CC210" s="3" t="s">
        <v>127</v>
      </c>
      <c r="CD210" s="3" t="s">
        <v>255</v>
      </c>
      <c r="CE210" s="3" t="s">
        <v>127</v>
      </c>
      <c r="CF210" s="3" t="s">
        <v>127</v>
      </c>
      <c r="CG210" s="3" t="s">
        <v>127</v>
      </c>
      <c r="CH210" s="3" t="s">
        <v>127</v>
      </c>
      <c r="CI210" s="3">
        <v>7.05</v>
      </c>
      <c r="CJ210" s="3" t="s">
        <v>127</v>
      </c>
      <c r="CK210" s="3" t="s">
        <v>127</v>
      </c>
      <c r="CL210" s="3" t="s">
        <v>127</v>
      </c>
      <c r="CM210" s="3" t="s">
        <v>127</v>
      </c>
      <c r="CN210" s="3" t="s">
        <v>127</v>
      </c>
      <c r="CO210" s="3" t="s">
        <v>127</v>
      </c>
      <c r="CP210" s="3" t="s">
        <v>127</v>
      </c>
      <c r="CQ210" s="3" t="s">
        <v>127</v>
      </c>
      <c r="CR210" s="3" t="s">
        <v>127</v>
      </c>
      <c r="CS210" s="3" t="s">
        <v>127</v>
      </c>
      <c r="CT210" s="3"/>
      <c r="CU210" s="107" t="s">
        <v>328</v>
      </c>
      <c r="CV210" s="107">
        <v>51</v>
      </c>
      <c r="CW210" s="107" t="s">
        <v>328</v>
      </c>
      <c r="CX210" s="107">
        <v>6.7</v>
      </c>
      <c r="CY210" s="107">
        <v>3.3</v>
      </c>
      <c r="CZ210" s="107" t="s">
        <v>328</v>
      </c>
      <c r="DA210" s="107" t="s">
        <v>328</v>
      </c>
      <c r="DB210" s="106"/>
      <c r="DC210" s="106"/>
      <c r="DD210" s="107" t="s">
        <v>328</v>
      </c>
      <c r="DE210" s="99"/>
      <c r="DF210" s="99"/>
      <c r="DG210" s="99"/>
      <c r="DH210" s="99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</row>
    <row r="211" spans="1:135" s="90" customFormat="1" x14ac:dyDescent="0.2">
      <c r="A211" s="3">
        <v>58</v>
      </c>
      <c r="B211" s="19">
        <v>42157</v>
      </c>
      <c r="C211" s="3">
        <v>17313605</v>
      </c>
      <c r="D211" s="17" t="s">
        <v>254</v>
      </c>
      <c r="E211" s="15">
        <v>2479.1885000000002</v>
      </c>
      <c r="F211" s="15">
        <v>1359.8299</v>
      </c>
      <c r="G211" s="3" t="s">
        <v>127</v>
      </c>
      <c r="H211" s="86">
        <v>29.577200000000001</v>
      </c>
      <c r="I211" s="15">
        <v>68.084100000000007</v>
      </c>
      <c r="J211" s="15" t="s">
        <v>127</v>
      </c>
      <c r="K211" s="15" t="s">
        <v>127</v>
      </c>
      <c r="L211" s="15" t="s">
        <v>127</v>
      </c>
      <c r="M211" s="15">
        <v>572.46299999999997</v>
      </c>
      <c r="N211" s="15" t="s">
        <v>127</v>
      </c>
      <c r="O211" s="15" t="s">
        <v>127</v>
      </c>
      <c r="P211" s="15" t="s">
        <v>139</v>
      </c>
      <c r="Q211" s="15" t="s">
        <v>230</v>
      </c>
      <c r="R211" s="15" t="s">
        <v>127</v>
      </c>
      <c r="S211" s="15">
        <v>360.291</v>
      </c>
      <c r="T211" s="15" t="s">
        <v>230</v>
      </c>
      <c r="U211" s="15"/>
      <c r="V211" s="15">
        <v>14.8</v>
      </c>
      <c r="W211" s="15">
        <v>84.837599999999995</v>
      </c>
      <c r="X211" s="15">
        <v>1.5214399999999999</v>
      </c>
      <c r="Y211" s="15">
        <v>14.865</v>
      </c>
      <c r="Z211" s="15">
        <v>153.524</v>
      </c>
      <c r="AA211" s="15">
        <v>129.25810000000001</v>
      </c>
      <c r="AB211" s="15">
        <v>0.56110000000000004</v>
      </c>
      <c r="AC211" s="15">
        <v>202.93039999999999</v>
      </c>
      <c r="AD211" s="15">
        <v>249</v>
      </c>
      <c r="AE211" s="15">
        <v>71.256900000000002</v>
      </c>
      <c r="AF211" s="15"/>
      <c r="AG211" s="15"/>
      <c r="AH211" s="15"/>
      <c r="AI211" s="15"/>
      <c r="AJ211" s="15"/>
      <c r="AK211" s="3" t="s">
        <v>127</v>
      </c>
      <c r="AL211" s="3" t="s">
        <v>127</v>
      </c>
      <c r="AM211" s="3" t="s">
        <v>127</v>
      </c>
      <c r="AN211" s="3" t="s">
        <v>127</v>
      </c>
      <c r="AO211" s="3" t="s">
        <v>127</v>
      </c>
      <c r="AP211" s="3" t="s">
        <v>127</v>
      </c>
      <c r="AQ211" s="3" t="s">
        <v>133</v>
      </c>
      <c r="AR211" s="3" t="s">
        <v>127</v>
      </c>
      <c r="AS211" s="3" t="s">
        <v>154</v>
      </c>
      <c r="AT211" s="3" t="s">
        <v>127</v>
      </c>
      <c r="AU211" s="3" t="s">
        <v>127</v>
      </c>
      <c r="AV211" s="3" t="s">
        <v>127</v>
      </c>
      <c r="AW211" s="3" t="s">
        <v>127</v>
      </c>
      <c r="AX211" s="3" t="s">
        <v>127</v>
      </c>
      <c r="AY211" s="3" t="s">
        <v>127</v>
      </c>
      <c r="AZ211" s="3" t="s">
        <v>127</v>
      </c>
      <c r="BA211" s="3" t="s">
        <v>127</v>
      </c>
      <c r="BB211" s="3" t="s">
        <v>127</v>
      </c>
      <c r="BC211" s="3" t="s">
        <v>127</v>
      </c>
      <c r="BD211" s="3" t="s">
        <v>154</v>
      </c>
      <c r="BE211" s="3">
        <v>24.3</v>
      </c>
      <c r="BF211" s="3" t="s">
        <v>127</v>
      </c>
      <c r="BG211" s="3" t="s">
        <v>127</v>
      </c>
      <c r="BH211" s="3" t="s">
        <v>127</v>
      </c>
      <c r="BI211" s="3" t="s">
        <v>127</v>
      </c>
      <c r="BJ211" s="3" t="s">
        <v>127</v>
      </c>
      <c r="BK211" s="3" t="s">
        <v>127</v>
      </c>
      <c r="BL211" s="3" t="s">
        <v>127</v>
      </c>
      <c r="BM211" s="3" t="s">
        <v>127</v>
      </c>
      <c r="BN211" s="3" t="s">
        <v>127</v>
      </c>
      <c r="BO211" s="3" t="s">
        <v>127</v>
      </c>
      <c r="BP211" s="3" t="s">
        <v>127</v>
      </c>
      <c r="BQ211" s="3" t="s">
        <v>127</v>
      </c>
      <c r="BR211" s="3" t="s">
        <v>127</v>
      </c>
      <c r="BS211" s="3" t="s">
        <v>127</v>
      </c>
      <c r="BT211" s="3" t="s">
        <v>127</v>
      </c>
      <c r="BU211" s="3" t="s">
        <v>127</v>
      </c>
      <c r="BV211" s="3" t="s">
        <v>127</v>
      </c>
      <c r="BW211" s="3" t="s">
        <v>127</v>
      </c>
      <c r="BX211" s="3" t="s">
        <v>127</v>
      </c>
      <c r="BY211" s="3" t="s">
        <v>127</v>
      </c>
      <c r="BZ211" s="3" t="s">
        <v>127</v>
      </c>
      <c r="CA211" s="3" t="s">
        <v>127</v>
      </c>
      <c r="CB211" s="3" t="s">
        <v>127</v>
      </c>
      <c r="CC211" s="3" t="s">
        <v>127</v>
      </c>
      <c r="CD211" s="3">
        <v>228.6</v>
      </c>
      <c r="CE211" s="3" t="s">
        <v>127</v>
      </c>
      <c r="CF211" s="3" t="s">
        <v>127</v>
      </c>
      <c r="CG211" s="3" t="s">
        <v>127</v>
      </c>
      <c r="CH211" s="3" t="s">
        <v>127</v>
      </c>
      <c r="CI211" s="3">
        <v>24.6</v>
      </c>
      <c r="CJ211" s="3" t="s">
        <v>154</v>
      </c>
      <c r="CK211" s="3" t="s">
        <v>127</v>
      </c>
      <c r="CL211" s="3" t="s">
        <v>127</v>
      </c>
      <c r="CM211" s="3" t="s">
        <v>127</v>
      </c>
      <c r="CN211" s="3" t="s">
        <v>127</v>
      </c>
      <c r="CO211" s="3" t="s">
        <v>127</v>
      </c>
      <c r="CP211" s="3" t="s">
        <v>127</v>
      </c>
      <c r="CQ211" s="3" t="s">
        <v>127</v>
      </c>
      <c r="CR211" s="3" t="s">
        <v>127</v>
      </c>
      <c r="CS211" s="3" t="s">
        <v>168</v>
      </c>
      <c r="CT211" s="3"/>
      <c r="CU211" s="116">
        <v>1.93</v>
      </c>
      <c r="CV211" s="116">
        <v>52.01</v>
      </c>
      <c r="CW211" s="116" t="s">
        <v>156</v>
      </c>
      <c r="CX211" s="116">
        <v>8.4960000000000004</v>
      </c>
      <c r="CY211" s="116">
        <v>7.1180000000000003</v>
      </c>
      <c r="CZ211" s="108" t="s">
        <v>127</v>
      </c>
      <c r="DA211" s="116" t="s">
        <v>156</v>
      </c>
      <c r="DB211" s="106" t="s">
        <v>127</v>
      </c>
      <c r="DC211" s="106" t="s">
        <v>127</v>
      </c>
      <c r="DD211" s="100"/>
      <c r="DE211" s="111" t="s">
        <v>295</v>
      </c>
      <c r="DF211" s="111" t="s">
        <v>295</v>
      </c>
      <c r="DG211" s="111" t="s">
        <v>295</v>
      </c>
      <c r="DH211" s="106" t="s">
        <v>127</v>
      </c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</row>
    <row r="212" spans="1:135" s="90" customFormat="1" x14ac:dyDescent="0.2">
      <c r="A212" s="3">
        <v>58</v>
      </c>
      <c r="B212" s="19">
        <v>42911</v>
      </c>
      <c r="C212" s="3">
        <v>17313605</v>
      </c>
      <c r="D212" s="17" t="s">
        <v>254</v>
      </c>
      <c r="E212" s="15">
        <v>2406</v>
      </c>
      <c r="F212" s="15">
        <v>1070</v>
      </c>
      <c r="G212" s="3" t="s">
        <v>127</v>
      </c>
      <c r="H212" s="86">
        <v>31.670999999999999</v>
      </c>
      <c r="I212" s="15">
        <v>70.545000000000002</v>
      </c>
      <c r="J212" s="15" t="s">
        <v>127</v>
      </c>
      <c r="K212" s="15" t="s">
        <v>127</v>
      </c>
      <c r="L212" s="15" t="s">
        <v>127</v>
      </c>
      <c r="M212" s="15">
        <v>585.10799999999995</v>
      </c>
      <c r="N212" s="15" t="s">
        <v>127</v>
      </c>
      <c r="O212" s="15">
        <v>6.3840000000000003</v>
      </c>
      <c r="P212" s="15" t="s">
        <v>127</v>
      </c>
      <c r="Q212" s="15" t="s">
        <v>127</v>
      </c>
      <c r="R212" s="15" t="s">
        <v>127</v>
      </c>
      <c r="S212" s="15"/>
      <c r="T212" s="15">
        <v>5.0488400000000002</v>
      </c>
      <c r="U212" s="15">
        <v>361.29399999999998</v>
      </c>
      <c r="V212" s="15">
        <v>5.6</v>
      </c>
      <c r="W212" s="15">
        <v>83.831100000000006</v>
      </c>
      <c r="X212" s="15">
        <v>2.0496099999999999</v>
      </c>
      <c r="Y212" s="15">
        <v>15.769600000000001</v>
      </c>
      <c r="Z212" s="15">
        <v>149.39599999999999</v>
      </c>
      <c r="AA212" s="15">
        <v>134.166</v>
      </c>
      <c r="AB212" s="15">
        <v>0.44109999999999999</v>
      </c>
      <c r="AC212" s="15">
        <v>198.23330000000001</v>
      </c>
      <c r="AD212" s="15">
        <v>247</v>
      </c>
      <c r="AE212" s="15">
        <v>66.282899999999998</v>
      </c>
      <c r="AF212" s="15"/>
      <c r="AG212" s="15"/>
      <c r="AH212" s="15"/>
      <c r="AI212" s="15"/>
      <c r="AJ212" s="15"/>
      <c r="AK212" s="3" t="s">
        <v>127</v>
      </c>
      <c r="AL212" s="3" t="s">
        <v>127</v>
      </c>
      <c r="AM212" s="3" t="s">
        <v>127</v>
      </c>
      <c r="AN212" s="3" t="s">
        <v>127</v>
      </c>
      <c r="AO212" s="3" t="s">
        <v>127</v>
      </c>
      <c r="AP212" s="3" t="s">
        <v>127</v>
      </c>
      <c r="AQ212" s="3" t="s">
        <v>170</v>
      </c>
      <c r="AR212" s="3" t="s">
        <v>127</v>
      </c>
      <c r="AS212" s="3" t="s">
        <v>127</v>
      </c>
      <c r="AT212" s="3" t="s">
        <v>127</v>
      </c>
      <c r="AU212" s="3" t="s">
        <v>127</v>
      </c>
      <c r="AV212" s="3" t="s">
        <v>127</v>
      </c>
      <c r="AW212" s="3" t="s">
        <v>127</v>
      </c>
      <c r="AX212" s="3" t="s">
        <v>127</v>
      </c>
      <c r="AY212" s="3" t="s">
        <v>127</v>
      </c>
      <c r="AZ212" s="3" t="s">
        <v>127</v>
      </c>
      <c r="BA212" s="3" t="s">
        <v>127</v>
      </c>
      <c r="BB212" s="3" t="s">
        <v>127</v>
      </c>
      <c r="BC212" s="3" t="s">
        <v>127</v>
      </c>
      <c r="BD212" s="3" t="s">
        <v>170</v>
      </c>
      <c r="BE212" s="3">
        <v>39.299999999999997</v>
      </c>
      <c r="BF212" s="3" t="s">
        <v>127</v>
      </c>
      <c r="BG212" s="3" t="s">
        <v>127</v>
      </c>
      <c r="BH212" s="3" t="s">
        <v>127</v>
      </c>
      <c r="BI212" s="3" t="s">
        <v>127</v>
      </c>
      <c r="BJ212" s="3" t="s">
        <v>127</v>
      </c>
      <c r="BK212" s="3" t="s">
        <v>127</v>
      </c>
      <c r="BL212" s="3" t="s">
        <v>127</v>
      </c>
      <c r="BM212" s="3" t="s">
        <v>127</v>
      </c>
      <c r="BN212" s="3" t="s">
        <v>127</v>
      </c>
      <c r="BO212" s="3" t="s">
        <v>127</v>
      </c>
      <c r="BP212" s="3" t="s">
        <v>127</v>
      </c>
      <c r="BQ212" s="3" t="s">
        <v>127</v>
      </c>
      <c r="BR212" s="3" t="s">
        <v>127</v>
      </c>
      <c r="BS212" s="3" t="s">
        <v>127</v>
      </c>
      <c r="BT212" s="3" t="s">
        <v>127</v>
      </c>
      <c r="BU212" s="3" t="s">
        <v>127</v>
      </c>
      <c r="BV212" s="3" t="s">
        <v>127</v>
      </c>
      <c r="BW212" s="3" t="s">
        <v>127</v>
      </c>
      <c r="BX212" s="3" t="s">
        <v>127</v>
      </c>
      <c r="BY212" s="3" t="s">
        <v>127</v>
      </c>
      <c r="BZ212" s="3" t="s">
        <v>127</v>
      </c>
      <c r="CA212" s="3" t="s">
        <v>127</v>
      </c>
      <c r="CB212" s="3" t="s">
        <v>127</v>
      </c>
      <c r="CC212" s="3" t="s">
        <v>127</v>
      </c>
      <c r="CD212" s="3">
        <v>231.4</v>
      </c>
      <c r="CE212" s="3" t="s">
        <v>127</v>
      </c>
      <c r="CF212" s="3" t="s">
        <v>127</v>
      </c>
      <c r="CG212" s="3" t="s">
        <v>127</v>
      </c>
      <c r="CH212" s="3" t="s">
        <v>127</v>
      </c>
      <c r="CI212" s="3">
        <v>28.3</v>
      </c>
      <c r="CJ212" s="3" t="s">
        <v>127</v>
      </c>
      <c r="CK212" s="3" t="s">
        <v>127</v>
      </c>
      <c r="CL212" s="3" t="s">
        <v>127</v>
      </c>
      <c r="CM212" s="3" t="s">
        <v>127</v>
      </c>
      <c r="CN212" s="3" t="s">
        <v>127</v>
      </c>
      <c r="CO212" s="3" t="s">
        <v>127</v>
      </c>
      <c r="CP212" s="3" t="s">
        <v>127</v>
      </c>
      <c r="CQ212" s="3" t="s">
        <v>127</v>
      </c>
      <c r="CR212" s="3" t="s">
        <v>127</v>
      </c>
      <c r="CS212" s="3" t="s">
        <v>127</v>
      </c>
      <c r="CT212" s="3"/>
      <c r="CU212" s="111">
        <v>1.73</v>
      </c>
      <c r="CV212" s="111">
        <v>53.9</v>
      </c>
      <c r="CW212" s="106" t="s">
        <v>127</v>
      </c>
      <c r="CX212" s="111">
        <v>3.4</v>
      </c>
      <c r="CY212" s="111">
        <v>3.2</v>
      </c>
      <c r="CZ212" s="106" t="s">
        <v>127</v>
      </c>
      <c r="DA212" s="106" t="s">
        <v>127</v>
      </c>
      <c r="DB212" s="106" t="s">
        <v>127</v>
      </c>
      <c r="DC212" s="106" t="s">
        <v>127</v>
      </c>
      <c r="DD212" s="106" t="s">
        <v>127</v>
      </c>
      <c r="DE212" s="99"/>
      <c r="DF212" s="99"/>
      <c r="DG212" s="99"/>
      <c r="DH212" s="99"/>
      <c r="DI212" s="3" t="s">
        <v>171</v>
      </c>
      <c r="DJ212" s="3" t="s">
        <v>127</v>
      </c>
      <c r="DK212" s="3" t="s">
        <v>127</v>
      </c>
      <c r="DL212" s="3">
        <v>446</v>
      </c>
      <c r="DM212" s="3" t="s">
        <v>127</v>
      </c>
      <c r="DN212" s="3" t="s">
        <v>127</v>
      </c>
      <c r="DO212" s="3" t="s">
        <v>127</v>
      </c>
      <c r="DP212" s="3" t="s">
        <v>127</v>
      </c>
      <c r="DQ212" s="3" t="s">
        <v>127</v>
      </c>
      <c r="DR212" s="3" t="s">
        <v>127</v>
      </c>
      <c r="DS212" s="3" t="s">
        <v>127</v>
      </c>
      <c r="DT212" s="3" t="s">
        <v>127</v>
      </c>
      <c r="DU212" s="3" t="s">
        <v>127</v>
      </c>
      <c r="DV212" s="3" t="s">
        <v>127</v>
      </c>
      <c r="DW212" s="3" t="s">
        <v>127</v>
      </c>
      <c r="DX212" s="3" t="s">
        <v>127</v>
      </c>
      <c r="DY212" s="3" t="s">
        <v>127</v>
      </c>
      <c r="DZ212" s="3" t="s">
        <v>127</v>
      </c>
      <c r="EA212" s="3" t="s">
        <v>127</v>
      </c>
      <c r="EB212" s="3" t="s">
        <v>127</v>
      </c>
      <c r="EC212" s="3" t="s">
        <v>127</v>
      </c>
      <c r="ED212" s="3" t="s">
        <v>127</v>
      </c>
      <c r="EE212" s="3" t="s">
        <v>127</v>
      </c>
    </row>
    <row r="213" spans="1:135" s="90" customFormat="1" x14ac:dyDescent="0.2">
      <c r="A213" s="3">
        <v>58</v>
      </c>
      <c r="B213" s="19">
        <v>43202</v>
      </c>
      <c r="C213" s="3">
        <v>17313605</v>
      </c>
      <c r="D213" s="17" t="s">
        <v>254</v>
      </c>
      <c r="E213" s="2">
        <f>20*104.4419</f>
        <v>2088.8380000000002</v>
      </c>
      <c r="F213" s="3">
        <v>1263</v>
      </c>
      <c r="G213" s="3" t="s">
        <v>127</v>
      </c>
      <c r="H213" s="2">
        <v>29.895600000000002</v>
      </c>
      <c r="I213" s="3">
        <v>70.001199999999997</v>
      </c>
      <c r="J213" s="3" t="s">
        <v>127</v>
      </c>
      <c r="K213" s="3" t="s">
        <v>127</v>
      </c>
      <c r="L213" s="3" t="s">
        <v>127</v>
      </c>
      <c r="M213" s="2">
        <v>612.28599999999994</v>
      </c>
      <c r="N213" s="3" t="s">
        <v>127</v>
      </c>
      <c r="O213" s="3" t="s">
        <v>140</v>
      </c>
      <c r="P213" s="3" t="s">
        <v>127</v>
      </c>
      <c r="Q213" s="3" t="s">
        <v>127</v>
      </c>
      <c r="R213" s="3" t="s">
        <v>127</v>
      </c>
      <c r="S213" s="3" t="s">
        <v>127</v>
      </c>
      <c r="T213" s="2">
        <v>43.509700000000002</v>
      </c>
      <c r="U213" s="2">
        <v>371.99299999999999</v>
      </c>
      <c r="V213" s="86">
        <v>6.1</v>
      </c>
      <c r="W213" s="2">
        <v>82.703299999999999</v>
      </c>
      <c r="X213" s="2">
        <v>2.46387</v>
      </c>
      <c r="Y213" s="2">
        <v>15.132899999999999</v>
      </c>
      <c r="Z213" s="2">
        <v>145.08000000000001</v>
      </c>
      <c r="AA213" s="2">
        <v>113.474</v>
      </c>
      <c r="AB213" s="85">
        <v>0.36770000000000003</v>
      </c>
      <c r="AC213" s="2">
        <v>184.46729999999999</v>
      </c>
      <c r="AD213" s="2">
        <v>264</v>
      </c>
      <c r="AE213" s="2">
        <v>56.685000000000002</v>
      </c>
      <c r="AF213" s="3"/>
      <c r="AG213" s="3"/>
      <c r="AH213" s="3"/>
      <c r="AI213" s="88">
        <v>598</v>
      </c>
      <c r="AJ213" s="88"/>
      <c r="AK213" s="3" t="s">
        <v>127</v>
      </c>
      <c r="AL213" s="3" t="s">
        <v>127</v>
      </c>
      <c r="AM213" s="3" t="s">
        <v>127</v>
      </c>
      <c r="AN213" s="3" t="s">
        <v>127</v>
      </c>
      <c r="AO213" s="3" t="s">
        <v>127</v>
      </c>
      <c r="AP213" s="3" t="s">
        <v>127</v>
      </c>
      <c r="AQ213" s="2">
        <v>1.9101999999999999</v>
      </c>
      <c r="AR213" s="3" t="s">
        <v>127</v>
      </c>
      <c r="AS213" s="3" t="s">
        <v>128</v>
      </c>
      <c r="AT213" s="3" t="s">
        <v>127</v>
      </c>
      <c r="AU213" s="3" t="s">
        <v>127</v>
      </c>
      <c r="AV213" s="3" t="s">
        <v>127</v>
      </c>
      <c r="AW213" s="3" t="s">
        <v>127</v>
      </c>
      <c r="AX213" s="3" t="s">
        <v>127</v>
      </c>
      <c r="AY213" s="3" t="s">
        <v>127</v>
      </c>
      <c r="AZ213" s="3" t="s">
        <v>127</v>
      </c>
      <c r="BA213" s="3" t="s">
        <v>127</v>
      </c>
      <c r="BB213" s="3" t="s">
        <v>127</v>
      </c>
      <c r="BC213" s="3" t="s">
        <v>128</v>
      </c>
      <c r="BD213" s="3">
        <v>3.3</v>
      </c>
      <c r="BE213" s="3">
        <v>53.09</v>
      </c>
      <c r="BF213" s="3" t="s">
        <v>127</v>
      </c>
      <c r="BG213" s="3" t="s">
        <v>127</v>
      </c>
      <c r="BH213" s="3" t="s">
        <v>127</v>
      </c>
      <c r="BI213" s="3" t="s">
        <v>127</v>
      </c>
      <c r="BJ213" s="3" t="s">
        <v>127</v>
      </c>
      <c r="BK213" s="3" t="s">
        <v>127</v>
      </c>
      <c r="BL213" s="3" t="s">
        <v>127</v>
      </c>
      <c r="BM213" s="3" t="s">
        <v>127</v>
      </c>
      <c r="BN213" s="3" t="s">
        <v>127</v>
      </c>
      <c r="BO213" s="3" t="s">
        <v>127</v>
      </c>
      <c r="BP213" s="3" t="s">
        <v>127</v>
      </c>
      <c r="BQ213" s="3" t="s">
        <v>127</v>
      </c>
      <c r="BR213" s="3" t="s">
        <v>127</v>
      </c>
      <c r="BS213" s="3" t="s">
        <v>127</v>
      </c>
      <c r="BT213" s="3" t="s">
        <v>127</v>
      </c>
      <c r="BU213" s="3" t="s">
        <v>127</v>
      </c>
      <c r="BV213" s="3" t="s">
        <v>127</v>
      </c>
      <c r="BW213" s="3" t="s">
        <v>127</v>
      </c>
      <c r="BX213" s="3" t="s">
        <v>127</v>
      </c>
      <c r="BY213" s="3" t="s">
        <v>127</v>
      </c>
      <c r="BZ213" s="3" t="s">
        <v>127</v>
      </c>
      <c r="CA213" s="3" t="s">
        <v>127</v>
      </c>
      <c r="CB213" s="3" t="s">
        <v>127</v>
      </c>
      <c r="CC213" s="3" t="s">
        <v>127</v>
      </c>
      <c r="CD213" s="2">
        <v>311.48500000000001</v>
      </c>
      <c r="CE213" s="3" t="s">
        <v>127</v>
      </c>
      <c r="CF213" s="3" t="s">
        <v>127</v>
      </c>
      <c r="CG213" s="3" t="s">
        <v>127</v>
      </c>
      <c r="CH213" s="3" t="s">
        <v>127</v>
      </c>
      <c r="CI213" s="3">
        <v>77.3</v>
      </c>
      <c r="CJ213" s="3" t="s">
        <v>127</v>
      </c>
      <c r="CK213" s="3" t="s">
        <v>127</v>
      </c>
      <c r="CL213" s="3" t="s">
        <v>127</v>
      </c>
      <c r="CM213" s="3" t="s">
        <v>127</v>
      </c>
      <c r="CN213" s="3" t="s">
        <v>127</v>
      </c>
      <c r="CO213" s="3" t="s">
        <v>127</v>
      </c>
      <c r="CP213" s="3" t="s">
        <v>127</v>
      </c>
      <c r="CQ213" s="3" t="s">
        <v>127</v>
      </c>
      <c r="CR213" s="3" t="s">
        <v>127</v>
      </c>
      <c r="CS213" s="3" t="s">
        <v>127</v>
      </c>
      <c r="CT213" s="3"/>
      <c r="CU213" s="111">
        <v>1.2</v>
      </c>
      <c r="CV213" s="111">
        <v>97.6</v>
      </c>
      <c r="CW213" s="106" t="s">
        <v>127</v>
      </c>
      <c r="CX213" s="99">
        <v>8</v>
      </c>
      <c r="CY213" s="99">
        <v>5</v>
      </c>
      <c r="CZ213" s="106" t="s">
        <v>127</v>
      </c>
      <c r="DA213" s="106" t="s">
        <v>127</v>
      </c>
      <c r="DB213" s="106" t="s">
        <v>127</v>
      </c>
      <c r="DC213" s="106" t="s">
        <v>127</v>
      </c>
      <c r="DD213" s="106" t="s">
        <v>127</v>
      </c>
      <c r="DE213" s="99"/>
      <c r="DF213" s="99"/>
      <c r="DG213" s="99"/>
      <c r="DH213" s="99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</row>
    <row r="214" spans="1:135" s="90" customFormat="1" x14ac:dyDescent="0.2">
      <c r="A214" s="3">
        <v>58</v>
      </c>
      <c r="B214" s="19">
        <v>43516</v>
      </c>
      <c r="C214" s="3">
        <v>17313605</v>
      </c>
      <c r="D214" s="17" t="s">
        <v>254</v>
      </c>
      <c r="E214" s="2">
        <f>119.7866
*20</f>
        <v>2395.732</v>
      </c>
      <c r="F214" s="2">
        <f>65.5114
*20</f>
        <v>1310.2279999999998</v>
      </c>
      <c r="G214" s="3" t="s">
        <v>127</v>
      </c>
      <c r="H214" s="2">
        <v>31.399699999999999</v>
      </c>
      <c r="I214" s="2">
        <v>74.537899999999993</v>
      </c>
      <c r="J214" s="3" t="s">
        <v>127</v>
      </c>
      <c r="K214" s="3" t="s">
        <v>127</v>
      </c>
      <c r="L214" s="3" t="s">
        <v>127</v>
      </c>
      <c r="M214" s="3">
        <v>681.39700000000005</v>
      </c>
      <c r="N214" s="3" t="s">
        <v>127</v>
      </c>
      <c r="O214" s="2">
        <v>8.1469699999999996</v>
      </c>
      <c r="P214" s="2" t="s">
        <v>127</v>
      </c>
      <c r="Q214" s="3" t="s">
        <v>127</v>
      </c>
      <c r="R214" s="3" t="s">
        <v>127</v>
      </c>
      <c r="S214" s="3" t="s">
        <v>127</v>
      </c>
      <c r="T214" s="2">
        <v>10.7042</v>
      </c>
      <c r="U214" s="3"/>
      <c r="V214" s="86">
        <v>16.7</v>
      </c>
      <c r="W214" s="2">
        <v>79.606099999999998</v>
      </c>
      <c r="X214" s="2">
        <v>2.6540599999999999</v>
      </c>
      <c r="Y214" s="2">
        <v>15.5001</v>
      </c>
      <c r="Z214" s="2">
        <v>147.71</v>
      </c>
      <c r="AA214" s="2">
        <v>124.81740000000001</v>
      </c>
      <c r="AB214" s="85">
        <v>0.30869999999999997</v>
      </c>
      <c r="AC214" s="2">
        <v>177.1335</v>
      </c>
      <c r="AD214" s="2">
        <v>246</v>
      </c>
      <c r="AE214" s="2">
        <v>54.188499999999998</v>
      </c>
      <c r="AF214" s="2"/>
      <c r="AG214" s="2"/>
      <c r="AH214" s="2"/>
      <c r="AI214" s="88">
        <v>0.6119</v>
      </c>
      <c r="AJ214" s="89">
        <v>10.99</v>
      </c>
      <c r="AK214" s="3" t="s">
        <v>127</v>
      </c>
      <c r="AL214" s="3" t="s">
        <v>127</v>
      </c>
      <c r="AM214" s="4"/>
      <c r="AN214" s="4"/>
      <c r="AO214" s="4"/>
      <c r="AP214" s="3" t="s">
        <v>127</v>
      </c>
      <c r="AQ214" s="3" t="s">
        <v>127</v>
      </c>
      <c r="AR214" s="3" t="s">
        <v>127</v>
      </c>
      <c r="AS214" s="3" t="s">
        <v>127</v>
      </c>
      <c r="AT214" s="3" t="s">
        <v>127</v>
      </c>
      <c r="AU214" s="4"/>
      <c r="AV214" s="4"/>
      <c r="AW214" s="3" t="s">
        <v>127</v>
      </c>
      <c r="AX214" s="3" t="s">
        <v>127</v>
      </c>
      <c r="AY214" s="3" t="s">
        <v>127</v>
      </c>
      <c r="AZ214" s="3" t="s">
        <v>127</v>
      </c>
      <c r="BA214" s="4"/>
      <c r="BB214" s="3" t="s">
        <v>127</v>
      </c>
      <c r="BC214" s="3" t="s">
        <v>127</v>
      </c>
      <c r="BD214" s="3" t="s">
        <v>127</v>
      </c>
      <c r="BE214" s="3" t="s">
        <v>127</v>
      </c>
      <c r="BF214" s="3" t="s">
        <v>127</v>
      </c>
      <c r="BG214" s="3" t="s">
        <v>127</v>
      </c>
      <c r="BH214" s="4"/>
      <c r="BI214" s="4"/>
      <c r="BJ214" s="4"/>
      <c r="BK214" s="4"/>
      <c r="BL214" s="2" t="s">
        <v>128</v>
      </c>
      <c r="BM214" s="4"/>
      <c r="BN214" s="4"/>
      <c r="BO214" s="3" t="s">
        <v>127</v>
      </c>
      <c r="BP214" s="3" t="s">
        <v>127</v>
      </c>
      <c r="BQ214" s="3" t="s">
        <v>127</v>
      </c>
      <c r="BR214" s="3" t="s">
        <v>127</v>
      </c>
      <c r="BS214" s="3" t="s">
        <v>127</v>
      </c>
      <c r="BT214" s="4"/>
      <c r="BU214" s="4"/>
      <c r="BV214" s="4"/>
      <c r="BW214" s="3" t="s">
        <v>127</v>
      </c>
      <c r="BX214" s="4"/>
      <c r="BY214" s="3"/>
      <c r="BZ214" s="3"/>
      <c r="CA214" s="3" t="s">
        <v>127</v>
      </c>
      <c r="CB214" s="3"/>
      <c r="CC214" s="3" t="s">
        <v>127</v>
      </c>
      <c r="CD214" s="2" t="s">
        <v>128</v>
      </c>
      <c r="CE214" s="3" t="s">
        <v>127</v>
      </c>
      <c r="CF214" s="3" t="s">
        <v>127</v>
      </c>
      <c r="CG214" s="3"/>
      <c r="CH214" s="3"/>
      <c r="CI214" s="3" t="s">
        <v>127</v>
      </c>
      <c r="CJ214" s="2" t="s">
        <v>128</v>
      </c>
      <c r="CK214" s="3" t="s">
        <v>127</v>
      </c>
      <c r="CL214" s="3" t="s">
        <v>127</v>
      </c>
      <c r="CM214" s="2" t="s">
        <v>128</v>
      </c>
      <c r="CN214" s="3" t="s">
        <v>127</v>
      </c>
      <c r="CO214" s="3" t="s">
        <v>127</v>
      </c>
      <c r="CP214" s="2" t="s">
        <v>128</v>
      </c>
      <c r="CQ214" s="3" t="s">
        <v>127</v>
      </c>
      <c r="CR214" s="3" t="s">
        <v>127</v>
      </c>
      <c r="CS214" s="2" t="s">
        <v>128</v>
      </c>
      <c r="CT214" s="3" t="s">
        <v>256</v>
      </c>
      <c r="CU214" s="113">
        <v>1.45</v>
      </c>
      <c r="CV214" s="114">
        <v>57.1</v>
      </c>
      <c r="CW214" s="109" t="s">
        <v>131</v>
      </c>
      <c r="CX214" s="109">
        <v>1.96</v>
      </c>
      <c r="CY214" s="109">
        <v>5.0999999999999996</v>
      </c>
      <c r="CZ214" s="109" t="s">
        <v>131</v>
      </c>
      <c r="DA214" s="109" t="s">
        <v>131</v>
      </c>
      <c r="DB214" s="109" t="s">
        <v>131</v>
      </c>
      <c r="DC214" s="109" t="s">
        <v>131</v>
      </c>
      <c r="DD214" s="109" t="s">
        <v>131</v>
      </c>
      <c r="DE214" s="99"/>
      <c r="DF214" s="99"/>
      <c r="DG214" s="99"/>
      <c r="DH214" s="99"/>
      <c r="DI214" s="3" t="s">
        <v>142</v>
      </c>
      <c r="DJ214" s="3" t="s">
        <v>131</v>
      </c>
      <c r="DK214" s="3" t="s">
        <v>131</v>
      </c>
      <c r="DL214" s="3">
        <v>726</v>
      </c>
      <c r="DM214" s="3" t="s">
        <v>131</v>
      </c>
      <c r="DN214" s="3" t="s">
        <v>131</v>
      </c>
      <c r="DO214" s="3" t="s">
        <v>131</v>
      </c>
      <c r="DP214" s="3" t="s">
        <v>131</v>
      </c>
      <c r="DQ214" s="3" t="s">
        <v>131</v>
      </c>
      <c r="DR214" s="3" t="s">
        <v>131</v>
      </c>
      <c r="DS214" s="3" t="s">
        <v>131</v>
      </c>
      <c r="DT214" s="3" t="s">
        <v>131</v>
      </c>
      <c r="DU214" s="3" t="s">
        <v>131</v>
      </c>
      <c r="DV214" s="3" t="s">
        <v>131</v>
      </c>
      <c r="DW214" s="3" t="s">
        <v>131</v>
      </c>
      <c r="DX214" s="3" t="s">
        <v>131</v>
      </c>
      <c r="DY214" s="3" t="s">
        <v>131</v>
      </c>
      <c r="DZ214" s="3" t="s">
        <v>131</v>
      </c>
      <c r="EA214" s="3" t="s">
        <v>131</v>
      </c>
      <c r="EB214" s="3" t="s">
        <v>131</v>
      </c>
      <c r="EC214" s="3" t="s">
        <v>131</v>
      </c>
      <c r="ED214" s="3" t="s">
        <v>131</v>
      </c>
      <c r="EE214" s="3" t="s">
        <v>131</v>
      </c>
    </row>
    <row r="215" spans="1:135" s="90" customFormat="1" ht="16.5" x14ac:dyDescent="0.35">
      <c r="A215" s="3">
        <v>59</v>
      </c>
      <c r="B215" s="19">
        <v>40618</v>
      </c>
      <c r="C215" s="3">
        <v>17313606</v>
      </c>
      <c r="D215" s="17" t="s">
        <v>257</v>
      </c>
      <c r="E215" s="15">
        <v>67.314700000000002</v>
      </c>
      <c r="F215" s="15"/>
      <c r="G215" s="3" t="s">
        <v>127</v>
      </c>
      <c r="H215" s="86">
        <v>27.135899999999999</v>
      </c>
      <c r="I215" s="15">
        <v>37.293500000000002</v>
      </c>
      <c r="J215" s="15" t="s">
        <v>127</v>
      </c>
      <c r="K215" s="15" t="s">
        <v>127</v>
      </c>
      <c r="L215" s="15"/>
      <c r="M215" s="15">
        <v>2.5411000000000001</v>
      </c>
      <c r="N215" s="15" t="s">
        <v>127</v>
      </c>
      <c r="O215" s="15"/>
      <c r="P215" s="15">
        <v>1.2133</v>
      </c>
      <c r="Q215" s="15">
        <v>1.6245000000000001</v>
      </c>
      <c r="R215" s="15" t="s">
        <v>185</v>
      </c>
      <c r="S215" s="15"/>
      <c r="T215" s="15"/>
      <c r="U215" s="15" t="s">
        <v>134</v>
      </c>
      <c r="V215" s="15"/>
      <c r="W215" s="15"/>
      <c r="X215" s="15"/>
      <c r="Y215" s="15"/>
      <c r="Z215" s="15"/>
      <c r="AA215" s="15">
        <v>48</v>
      </c>
      <c r="AB215" s="15"/>
      <c r="AC215" s="15"/>
      <c r="AD215" s="15"/>
      <c r="AE215" s="15">
        <v>24</v>
      </c>
      <c r="AF215" s="15"/>
      <c r="AG215" s="15"/>
      <c r="AH215" s="15"/>
      <c r="AI215" s="15"/>
      <c r="AJ215" s="15"/>
      <c r="AK215" s="3" t="s">
        <v>127</v>
      </c>
      <c r="AL215" s="3" t="s">
        <v>127</v>
      </c>
      <c r="AM215" s="3" t="s">
        <v>127</v>
      </c>
      <c r="AN215" s="3" t="s">
        <v>127</v>
      </c>
      <c r="AO215" s="3" t="s">
        <v>127</v>
      </c>
      <c r="AP215" s="3" t="s">
        <v>127</v>
      </c>
      <c r="AQ215" s="3" t="s">
        <v>127</v>
      </c>
      <c r="AR215" s="3" t="s">
        <v>127</v>
      </c>
      <c r="AS215" s="3" t="s">
        <v>127</v>
      </c>
      <c r="AT215" s="3" t="s">
        <v>127</v>
      </c>
      <c r="AU215" s="3" t="s">
        <v>127</v>
      </c>
      <c r="AV215" s="3" t="s">
        <v>127</v>
      </c>
      <c r="AW215" s="3" t="s">
        <v>127</v>
      </c>
      <c r="AX215" s="3" t="s">
        <v>127</v>
      </c>
      <c r="AY215" s="3" t="s">
        <v>127</v>
      </c>
      <c r="AZ215" s="3" t="s">
        <v>127</v>
      </c>
      <c r="BA215" s="3" t="s">
        <v>127</v>
      </c>
      <c r="BB215" s="3" t="s">
        <v>127</v>
      </c>
      <c r="BC215" s="3" t="s">
        <v>127</v>
      </c>
      <c r="BD215" s="3" t="s">
        <v>127</v>
      </c>
      <c r="BE215" s="3">
        <v>3.17</v>
      </c>
      <c r="BF215" s="3" t="s">
        <v>127</v>
      </c>
      <c r="BG215" s="3" t="s">
        <v>127</v>
      </c>
      <c r="BH215" s="3" t="s">
        <v>127</v>
      </c>
      <c r="BI215" s="3" t="s">
        <v>127</v>
      </c>
      <c r="BJ215" s="3" t="s">
        <v>127</v>
      </c>
      <c r="BK215" s="3" t="s">
        <v>127</v>
      </c>
      <c r="BL215" s="3" t="s">
        <v>127</v>
      </c>
      <c r="BM215" s="3" t="s">
        <v>127</v>
      </c>
      <c r="BN215" s="3" t="s">
        <v>127</v>
      </c>
      <c r="BO215" s="3" t="s">
        <v>127</v>
      </c>
      <c r="BP215" s="3" t="s">
        <v>127</v>
      </c>
      <c r="BQ215" s="3" t="s">
        <v>127</v>
      </c>
      <c r="BR215" s="3" t="s">
        <v>127</v>
      </c>
      <c r="BS215" s="3" t="s">
        <v>127</v>
      </c>
      <c r="BT215" s="3" t="s">
        <v>127</v>
      </c>
      <c r="BU215" s="3" t="s">
        <v>127</v>
      </c>
      <c r="BV215" s="3" t="s">
        <v>127</v>
      </c>
      <c r="BW215" s="3" t="s">
        <v>127</v>
      </c>
      <c r="BX215" s="3" t="s">
        <v>127</v>
      </c>
      <c r="BY215" s="3" t="s">
        <v>127</v>
      </c>
      <c r="BZ215" s="3" t="s">
        <v>127</v>
      </c>
      <c r="CA215" s="3" t="s">
        <v>127</v>
      </c>
      <c r="CB215" s="3" t="s">
        <v>127</v>
      </c>
      <c r="CC215" s="3" t="s">
        <v>127</v>
      </c>
      <c r="CD215" s="3">
        <v>23.09</v>
      </c>
      <c r="CE215" s="3" t="s">
        <v>127</v>
      </c>
      <c r="CF215" s="3" t="s">
        <v>127</v>
      </c>
      <c r="CG215" s="3" t="s">
        <v>127</v>
      </c>
      <c r="CH215" s="3" t="s">
        <v>127</v>
      </c>
      <c r="CI215" s="3" t="s">
        <v>154</v>
      </c>
      <c r="CJ215" s="3" t="s">
        <v>154</v>
      </c>
      <c r="CK215" s="3" t="s">
        <v>127</v>
      </c>
      <c r="CL215" s="3" t="s">
        <v>127</v>
      </c>
      <c r="CM215" s="3" t="s">
        <v>127</v>
      </c>
      <c r="CN215" s="3" t="s">
        <v>127</v>
      </c>
      <c r="CO215" s="3" t="s">
        <v>127</v>
      </c>
      <c r="CP215" s="3" t="s">
        <v>127</v>
      </c>
      <c r="CQ215" s="3" t="s">
        <v>127</v>
      </c>
      <c r="CR215" s="3" t="s">
        <v>127</v>
      </c>
      <c r="CS215" s="3" t="s">
        <v>159</v>
      </c>
      <c r="CT215" s="3"/>
      <c r="CU215" s="107" t="s">
        <v>328</v>
      </c>
      <c r="CV215" s="107">
        <v>4.4000000000000004</v>
      </c>
      <c r="CW215" s="107" t="s">
        <v>328</v>
      </c>
      <c r="CX215" s="107">
        <v>2</v>
      </c>
      <c r="CY215" s="107">
        <v>4</v>
      </c>
      <c r="CZ215" s="107" t="s">
        <v>328</v>
      </c>
      <c r="DA215" s="107" t="s">
        <v>328</v>
      </c>
      <c r="DB215" s="106"/>
      <c r="DC215" s="106"/>
      <c r="DD215" s="107">
        <v>2452</v>
      </c>
      <c r="DE215" s="99"/>
      <c r="DF215" s="99"/>
      <c r="DG215" s="99"/>
      <c r="DH215" s="99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</row>
    <row r="216" spans="1:135" s="90" customFormat="1" x14ac:dyDescent="0.2">
      <c r="A216" s="3">
        <v>59</v>
      </c>
      <c r="B216" s="19">
        <v>42065</v>
      </c>
      <c r="C216" s="3">
        <v>17313606</v>
      </c>
      <c r="D216" s="17" t="s">
        <v>257</v>
      </c>
      <c r="E216" s="15">
        <v>84.025800000000004</v>
      </c>
      <c r="F216" s="15">
        <v>34.724800000000002</v>
      </c>
      <c r="G216" s="3" t="s">
        <v>127</v>
      </c>
      <c r="H216" s="86">
        <v>25.959700000000002</v>
      </c>
      <c r="I216" s="15">
        <v>38.792299999999997</v>
      </c>
      <c r="J216" s="15" t="s">
        <v>127</v>
      </c>
      <c r="K216" s="15" t="s">
        <v>127</v>
      </c>
      <c r="L216" s="15" t="s">
        <v>127</v>
      </c>
      <c r="M216" s="15" t="s">
        <v>150</v>
      </c>
      <c r="N216" s="15" t="s">
        <v>127</v>
      </c>
      <c r="O216" s="15" t="s">
        <v>127</v>
      </c>
      <c r="P216" s="15" t="s">
        <v>139</v>
      </c>
      <c r="Q216" s="15" t="s">
        <v>127</v>
      </c>
      <c r="R216" s="15" t="s">
        <v>127</v>
      </c>
      <c r="S216" s="15">
        <v>160.84200000000001</v>
      </c>
      <c r="T216" s="15">
        <v>5.3177099999999999</v>
      </c>
      <c r="U216" s="15"/>
      <c r="V216" s="2" t="s">
        <v>150</v>
      </c>
      <c r="W216" s="15">
        <v>34.483400000000003</v>
      </c>
      <c r="X216" s="15">
        <v>0.88831000000000004</v>
      </c>
      <c r="Y216" s="15">
        <v>6.4326699999999999</v>
      </c>
      <c r="Z216" s="15">
        <v>56.167499999999997</v>
      </c>
      <c r="AA216" s="15">
        <v>62.125399999999999</v>
      </c>
      <c r="AB216" s="15" t="s">
        <v>180</v>
      </c>
      <c r="AC216" s="15">
        <v>12.351900000000001</v>
      </c>
      <c r="AD216" s="15">
        <v>150</v>
      </c>
      <c r="AE216" s="15">
        <v>29.0443</v>
      </c>
      <c r="AF216" s="15"/>
      <c r="AG216" s="15"/>
      <c r="AH216" s="15"/>
      <c r="AI216" s="15"/>
      <c r="AJ216" s="15"/>
      <c r="AK216" s="3" t="s">
        <v>127</v>
      </c>
      <c r="AL216" s="3" t="s">
        <v>127</v>
      </c>
      <c r="AM216" s="3" t="s">
        <v>127</v>
      </c>
      <c r="AN216" s="3" t="s">
        <v>127</v>
      </c>
      <c r="AO216" s="3" t="s">
        <v>127</v>
      </c>
      <c r="AP216" s="3" t="s">
        <v>127</v>
      </c>
      <c r="AQ216" s="3" t="s">
        <v>127</v>
      </c>
      <c r="AR216" s="3" t="s">
        <v>127</v>
      </c>
      <c r="AS216" s="3" t="s">
        <v>127</v>
      </c>
      <c r="AT216" s="3" t="s">
        <v>127</v>
      </c>
      <c r="AU216" s="3" t="s">
        <v>127</v>
      </c>
      <c r="AV216" s="3" t="s">
        <v>127</v>
      </c>
      <c r="AW216" s="3" t="s">
        <v>127</v>
      </c>
      <c r="AX216" s="3" t="s">
        <v>127</v>
      </c>
      <c r="AY216" s="3" t="s">
        <v>127</v>
      </c>
      <c r="AZ216" s="3" t="s">
        <v>127</v>
      </c>
      <c r="BA216" s="3" t="s">
        <v>127</v>
      </c>
      <c r="BB216" s="3" t="s">
        <v>127</v>
      </c>
      <c r="BC216" s="3" t="s">
        <v>127</v>
      </c>
      <c r="BD216" s="3" t="s">
        <v>127</v>
      </c>
      <c r="BE216" s="3">
        <v>8.25</v>
      </c>
      <c r="BF216" s="3" t="s">
        <v>127</v>
      </c>
      <c r="BG216" s="3" t="s">
        <v>127</v>
      </c>
      <c r="BH216" s="3" t="s">
        <v>127</v>
      </c>
      <c r="BI216" s="3" t="s">
        <v>127</v>
      </c>
      <c r="BJ216" s="3" t="s">
        <v>127</v>
      </c>
      <c r="BK216" s="3" t="s">
        <v>127</v>
      </c>
      <c r="BL216" s="3" t="s">
        <v>140</v>
      </c>
      <c r="BM216" s="3" t="s">
        <v>127</v>
      </c>
      <c r="BN216" s="3" t="s">
        <v>127</v>
      </c>
      <c r="BO216" s="3" t="s">
        <v>127</v>
      </c>
      <c r="BP216" s="3" t="s">
        <v>127</v>
      </c>
      <c r="BQ216" s="3" t="s">
        <v>127</v>
      </c>
      <c r="BR216" s="3" t="s">
        <v>127</v>
      </c>
      <c r="BS216" s="3" t="s">
        <v>127</v>
      </c>
      <c r="BT216" s="3" t="s">
        <v>127</v>
      </c>
      <c r="BU216" s="3" t="s">
        <v>127</v>
      </c>
      <c r="BV216" s="3" t="s">
        <v>127</v>
      </c>
      <c r="BW216" s="3" t="s">
        <v>127</v>
      </c>
      <c r="BX216" s="3" t="s">
        <v>127</v>
      </c>
      <c r="BY216" s="3" t="s">
        <v>127</v>
      </c>
      <c r="BZ216" s="3" t="s">
        <v>127</v>
      </c>
      <c r="CA216" s="3" t="s">
        <v>127</v>
      </c>
      <c r="CB216" s="3" t="s">
        <v>127</v>
      </c>
      <c r="CC216" s="3" t="s">
        <v>127</v>
      </c>
      <c r="CD216" s="3">
        <v>21.14</v>
      </c>
      <c r="CE216" s="3" t="s">
        <v>127</v>
      </c>
      <c r="CF216" s="3" t="s">
        <v>127</v>
      </c>
      <c r="CG216" s="3" t="s">
        <v>127</v>
      </c>
      <c r="CH216" s="3" t="s">
        <v>127</v>
      </c>
      <c r="CI216" s="3">
        <v>3.69</v>
      </c>
      <c r="CJ216" s="3" t="s">
        <v>154</v>
      </c>
      <c r="CK216" s="3" t="s">
        <v>127</v>
      </c>
      <c r="CL216" s="3" t="s">
        <v>127</v>
      </c>
      <c r="CM216" s="3" t="s">
        <v>127</v>
      </c>
      <c r="CN216" s="3" t="s">
        <v>127</v>
      </c>
      <c r="CO216" s="3" t="s">
        <v>127</v>
      </c>
      <c r="CP216" s="3" t="s">
        <v>127</v>
      </c>
      <c r="CQ216" s="3" t="s">
        <v>127</v>
      </c>
      <c r="CR216" s="3" t="s">
        <v>127</v>
      </c>
      <c r="CS216" s="3">
        <v>6.47</v>
      </c>
      <c r="CT216" s="3"/>
      <c r="CU216" s="116">
        <v>4.2</v>
      </c>
      <c r="CV216" s="117">
        <v>5.4980000000000002</v>
      </c>
      <c r="CW216" s="116">
        <v>0.182</v>
      </c>
      <c r="CX216" s="100">
        <v>5.6589999999999998</v>
      </c>
      <c r="CY216" s="100">
        <v>5.875</v>
      </c>
      <c r="CZ216" s="108" t="s">
        <v>127</v>
      </c>
      <c r="DA216" s="108" t="s">
        <v>127</v>
      </c>
      <c r="DB216" s="106" t="s">
        <v>127</v>
      </c>
      <c r="DC216" s="106" t="s">
        <v>127</v>
      </c>
      <c r="DD216" s="100"/>
      <c r="DE216" s="106" t="s">
        <v>127</v>
      </c>
      <c r="DF216" s="106" t="s">
        <v>127</v>
      </c>
      <c r="DG216" s="106" t="s">
        <v>127</v>
      </c>
      <c r="DH216" s="99">
        <v>200</v>
      </c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</row>
    <row r="217" spans="1:135" s="90" customFormat="1" x14ac:dyDescent="0.2">
      <c r="A217" s="3">
        <v>59</v>
      </c>
      <c r="B217" s="19">
        <v>42914</v>
      </c>
      <c r="C217" s="3">
        <v>17313606</v>
      </c>
      <c r="D217" s="17" t="s">
        <v>257</v>
      </c>
      <c r="E217" s="15">
        <v>160</v>
      </c>
      <c r="F217" s="15">
        <v>35</v>
      </c>
      <c r="G217" s="3" t="s">
        <v>127</v>
      </c>
      <c r="H217" s="86">
        <v>26.3094</v>
      </c>
      <c r="I217" s="15">
        <v>46.573700000000002</v>
      </c>
      <c r="J217" s="15" t="s">
        <v>127</v>
      </c>
      <c r="K217" s="15" t="s">
        <v>127</v>
      </c>
      <c r="L217" s="15" t="s">
        <v>127</v>
      </c>
      <c r="M217" s="15" t="s">
        <v>140</v>
      </c>
      <c r="N217" s="15" t="s">
        <v>127</v>
      </c>
      <c r="O217" s="15" t="s">
        <v>127</v>
      </c>
      <c r="P217" s="15" t="s">
        <v>136</v>
      </c>
      <c r="Q217" s="15" t="s">
        <v>127</v>
      </c>
      <c r="R217" s="15" t="s">
        <v>127</v>
      </c>
      <c r="S217" s="15"/>
      <c r="T217" s="15" t="s">
        <v>140</v>
      </c>
      <c r="U217" s="15">
        <v>179.364</v>
      </c>
      <c r="V217" s="3" t="s">
        <v>150</v>
      </c>
      <c r="W217" s="15">
        <v>36.0974</v>
      </c>
      <c r="X217" s="15">
        <v>0.91582799999999998</v>
      </c>
      <c r="Y217" s="15">
        <v>7.4853399999999999</v>
      </c>
      <c r="Z217" s="15">
        <v>72.174099999999996</v>
      </c>
      <c r="AA217" s="15">
        <v>99.218999999999994</v>
      </c>
      <c r="AB217" s="15">
        <v>0.32719999999999999</v>
      </c>
      <c r="AC217" s="15">
        <v>14.1088</v>
      </c>
      <c r="AD217" s="15">
        <v>145</v>
      </c>
      <c r="AE217" s="15">
        <v>37.927599999999998</v>
      </c>
      <c r="AF217" s="15"/>
      <c r="AG217" s="15"/>
      <c r="AH217" s="15"/>
      <c r="AI217" s="15"/>
      <c r="AJ217" s="15"/>
      <c r="AK217" s="3" t="s">
        <v>127</v>
      </c>
      <c r="AL217" s="3" t="s">
        <v>127</v>
      </c>
      <c r="AM217" s="3" t="s">
        <v>127</v>
      </c>
      <c r="AN217" s="3" t="s">
        <v>127</v>
      </c>
      <c r="AO217" s="3" t="s">
        <v>127</v>
      </c>
      <c r="AP217" s="3" t="s">
        <v>127</v>
      </c>
      <c r="AQ217" s="3" t="s">
        <v>127</v>
      </c>
      <c r="AR217" s="3" t="s">
        <v>127</v>
      </c>
      <c r="AS217" s="3" t="s">
        <v>127</v>
      </c>
      <c r="AT217" s="3" t="s">
        <v>127</v>
      </c>
      <c r="AU217" s="3" t="s">
        <v>127</v>
      </c>
      <c r="AV217" s="3" t="s">
        <v>127</v>
      </c>
      <c r="AW217" s="3" t="s">
        <v>127</v>
      </c>
      <c r="AX217" s="3" t="s">
        <v>127</v>
      </c>
      <c r="AY217" s="3" t="s">
        <v>127</v>
      </c>
      <c r="AZ217" s="3" t="s">
        <v>127</v>
      </c>
      <c r="BA217" s="3" t="s">
        <v>127</v>
      </c>
      <c r="BB217" s="3" t="s">
        <v>127</v>
      </c>
      <c r="BC217" s="3" t="s">
        <v>127</v>
      </c>
      <c r="BD217" s="3" t="s">
        <v>127</v>
      </c>
      <c r="BE217" s="3">
        <v>6.04</v>
      </c>
      <c r="BF217" s="3" t="s">
        <v>127</v>
      </c>
      <c r="BG217" s="3" t="s">
        <v>127</v>
      </c>
      <c r="BH217" s="3" t="s">
        <v>127</v>
      </c>
      <c r="BI217" s="3" t="s">
        <v>127</v>
      </c>
      <c r="BJ217" s="3" t="s">
        <v>127</v>
      </c>
      <c r="BK217" s="3" t="s">
        <v>127</v>
      </c>
      <c r="BL217" s="3" t="s">
        <v>127</v>
      </c>
      <c r="BM217" s="3" t="s">
        <v>127</v>
      </c>
      <c r="BN217" s="3" t="s">
        <v>127</v>
      </c>
      <c r="BO217" s="3" t="s">
        <v>127</v>
      </c>
      <c r="BP217" s="3" t="s">
        <v>127</v>
      </c>
      <c r="BQ217" s="3" t="s">
        <v>127</v>
      </c>
      <c r="BR217" s="3" t="s">
        <v>127</v>
      </c>
      <c r="BS217" s="3" t="s">
        <v>127</v>
      </c>
      <c r="BT217" s="3" t="s">
        <v>127</v>
      </c>
      <c r="BU217" s="3" t="s">
        <v>127</v>
      </c>
      <c r="BV217" s="3" t="s">
        <v>127</v>
      </c>
      <c r="BW217" s="3" t="s">
        <v>127</v>
      </c>
      <c r="BX217" s="3" t="s">
        <v>127</v>
      </c>
      <c r="BY217" s="3" t="s">
        <v>127</v>
      </c>
      <c r="BZ217" s="3" t="s">
        <v>127</v>
      </c>
      <c r="CA217" s="3" t="s">
        <v>127</v>
      </c>
      <c r="CB217" s="3" t="s">
        <v>127</v>
      </c>
      <c r="CC217" s="3" t="s">
        <v>127</v>
      </c>
      <c r="CD217" s="3">
        <v>22.86</v>
      </c>
      <c r="CE217" s="3" t="s">
        <v>127</v>
      </c>
      <c r="CF217" s="3" t="s">
        <v>127</v>
      </c>
      <c r="CG217" s="3" t="s">
        <v>127</v>
      </c>
      <c r="CH217" s="3" t="s">
        <v>127</v>
      </c>
      <c r="CI217" s="3" t="s">
        <v>127</v>
      </c>
      <c r="CJ217" s="3" t="s">
        <v>127</v>
      </c>
      <c r="CK217" s="3" t="s">
        <v>127</v>
      </c>
      <c r="CL217" s="3" t="s">
        <v>127</v>
      </c>
      <c r="CM217" s="3" t="s">
        <v>127</v>
      </c>
      <c r="CN217" s="3" t="s">
        <v>127</v>
      </c>
      <c r="CO217" s="3" t="s">
        <v>127</v>
      </c>
      <c r="CP217" s="3" t="s">
        <v>127</v>
      </c>
      <c r="CQ217" s="3" t="s">
        <v>127</v>
      </c>
      <c r="CR217" s="3" t="s">
        <v>127</v>
      </c>
      <c r="CS217" s="3" t="s">
        <v>127</v>
      </c>
      <c r="CT217" s="3"/>
      <c r="CU217" s="106" t="s">
        <v>127</v>
      </c>
      <c r="CV217" s="111">
        <v>4.2</v>
      </c>
      <c r="CW217" s="106" t="s">
        <v>127</v>
      </c>
      <c r="CX217" s="99">
        <v>4.9000000000000004</v>
      </c>
      <c r="CY217" s="99">
        <v>2.7</v>
      </c>
      <c r="CZ217" s="99" t="s">
        <v>156</v>
      </c>
      <c r="DA217" s="99" t="s">
        <v>156</v>
      </c>
      <c r="DB217" s="106" t="s">
        <v>127</v>
      </c>
      <c r="DC217" s="106" t="s">
        <v>127</v>
      </c>
      <c r="DD217" s="111">
        <v>756</v>
      </c>
      <c r="DE217" s="99"/>
      <c r="DF217" s="99"/>
      <c r="DG217" s="99"/>
      <c r="DH217" s="99"/>
      <c r="DI217" s="3"/>
      <c r="DJ217" s="3" t="s">
        <v>127</v>
      </c>
      <c r="DK217" s="3" t="s">
        <v>127</v>
      </c>
      <c r="DL217" s="3" t="s">
        <v>127</v>
      </c>
      <c r="DM217" s="3" t="s">
        <v>127</v>
      </c>
      <c r="DN217" s="3" t="s">
        <v>127</v>
      </c>
      <c r="DO217" s="3" t="s">
        <v>127</v>
      </c>
      <c r="DP217" s="3" t="s">
        <v>127</v>
      </c>
      <c r="DQ217" s="3" t="s">
        <v>127</v>
      </c>
      <c r="DR217" s="3" t="s">
        <v>127</v>
      </c>
      <c r="DS217" s="3" t="s">
        <v>127</v>
      </c>
      <c r="DT217" s="3" t="s">
        <v>127</v>
      </c>
      <c r="DU217" s="3" t="s">
        <v>127</v>
      </c>
      <c r="DV217" s="3" t="s">
        <v>127</v>
      </c>
      <c r="DW217" s="3" t="s">
        <v>127</v>
      </c>
      <c r="DX217" s="3" t="s">
        <v>127</v>
      </c>
      <c r="DY217" s="3" t="s">
        <v>127</v>
      </c>
      <c r="DZ217" s="3" t="s">
        <v>127</v>
      </c>
      <c r="EA217" s="3" t="s">
        <v>127</v>
      </c>
      <c r="EB217" s="3" t="s">
        <v>127</v>
      </c>
      <c r="EC217" s="3" t="s">
        <v>127</v>
      </c>
      <c r="ED217" s="3" t="s">
        <v>127</v>
      </c>
      <c r="EE217" s="3" t="s">
        <v>127</v>
      </c>
    </row>
    <row r="218" spans="1:135" s="90" customFormat="1" x14ac:dyDescent="0.2">
      <c r="A218" s="3">
        <v>59</v>
      </c>
      <c r="B218" s="19">
        <v>43206</v>
      </c>
      <c r="C218" s="3">
        <v>17313606</v>
      </c>
      <c r="D218" s="17" t="s">
        <v>257</v>
      </c>
      <c r="E218" s="3">
        <v>97.9</v>
      </c>
      <c r="F218" s="3">
        <v>47.6</v>
      </c>
      <c r="G218" s="3" t="s">
        <v>127</v>
      </c>
      <c r="H218" s="2">
        <v>27.724</v>
      </c>
      <c r="I218" s="3">
        <v>48.243299999999998</v>
      </c>
      <c r="J218" s="3" t="s">
        <v>127</v>
      </c>
      <c r="K218" s="3" t="s">
        <v>127</v>
      </c>
      <c r="L218" s="3" t="s">
        <v>127</v>
      </c>
      <c r="M218" s="3" t="s">
        <v>140</v>
      </c>
      <c r="N218" s="3" t="s">
        <v>127</v>
      </c>
      <c r="O218" s="3" t="s">
        <v>140</v>
      </c>
      <c r="P218" s="3" t="s">
        <v>127</v>
      </c>
      <c r="Q218" s="2" t="s">
        <v>127</v>
      </c>
      <c r="R218" s="3" t="s">
        <v>127</v>
      </c>
      <c r="S218" s="3" t="s">
        <v>127</v>
      </c>
      <c r="T218" s="2">
        <v>10.2912</v>
      </c>
      <c r="U218" s="2">
        <v>182.87100000000001</v>
      </c>
      <c r="V218" s="2" t="s">
        <v>150</v>
      </c>
      <c r="W218" s="2">
        <v>36.792200000000001</v>
      </c>
      <c r="X218" s="2">
        <v>0.94079599999999997</v>
      </c>
      <c r="Y218" s="2">
        <v>7.6854399999999998</v>
      </c>
      <c r="Z218" s="2">
        <v>75.501599999999996</v>
      </c>
      <c r="AA218" s="2">
        <v>101.87479999999999</v>
      </c>
      <c r="AB218" s="85">
        <v>0.29320000000000002</v>
      </c>
      <c r="AC218" s="2">
        <v>14.5474</v>
      </c>
      <c r="AD218" s="2">
        <v>146</v>
      </c>
      <c r="AE218" s="2">
        <v>37.967300000000002</v>
      </c>
      <c r="AF218" s="3"/>
      <c r="AG218" s="3"/>
      <c r="AH218" s="3"/>
      <c r="AI218" s="4">
        <v>636.29999999999995</v>
      </c>
      <c r="AJ218" s="4"/>
      <c r="AK218" s="3" t="s">
        <v>127</v>
      </c>
      <c r="AL218" s="3" t="s">
        <v>127</v>
      </c>
      <c r="AM218" s="3" t="s">
        <v>127</v>
      </c>
      <c r="AN218" s="3" t="s">
        <v>127</v>
      </c>
      <c r="AO218" s="3" t="s">
        <v>127</v>
      </c>
      <c r="AP218" s="3" t="s">
        <v>127</v>
      </c>
      <c r="AQ218" s="3" t="s">
        <v>128</v>
      </c>
      <c r="AR218" s="3" t="s">
        <v>127</v>
      </c>
      <c r="AS218" s="3" t="s">
        <v>128</v>
      </c>
      <c r="AT218" s="3" t="s">
        <v>127</v>
      </c>
      <c r="AU218" s="3" t="s">
        <v>127</v>
      </c>
      <c r="AV218" s="3" t="s">
        <v>127</v>
      </c>
      <c r="AW218" s="3" t="s">
        <v>127</v>
      </c>
      <c r="AX218" s="3" t="s">
        <v>127</v>
      </c>
      <c r="AY218" s="3" t="s">
        <v>127</v>
      </c>
      <c r="AZ218" s="3" t="s">
        <v>127</v>
      </c>
      <c r="BA218" s="3" t="s">
        <v>127</v>
      </c>
      <c r="BB218" s="3" t="s">
        <v>127</v>
      </c>
      <c r="BC218" s="3" t="s">
        <v>127</v>
      </c>
      <c r="BD218" s="3" t="s">
        <v>127</v>
      </c>
      <c r="BE218" s="2">
        <v>15.1333</v>
      </c>
      <c r="BF218" s="3" t="s">
        <v>127</v>
      </c>
      <c r="BG218" s="3" t="s">
        <v>127</v>
      </c>
      <c r="BH218" s="3" t="s">
        <v>127</v>
      </c>
      <c r="BI218" s="3" t="s">
        <v>127</v>
      </c>
      <c r="BJ218" s="3" t="s">
        <v>127</v>
      </c>
      <c r="BK218" s="3" t="s">
        <v>127</v>
      </c>
      <c r="BL218" s="3" t="s">
        <v>127</v>
      </c>
      <c r="BM218" s="3" t="s">
        <v>127</v>
      </c>
      <c r="BN218" s="3" t="s">
        <v>127</v>
      </c>
      <c r="BO218" s="3" t="s">
        <v>127</v>
      </c>
      <c r="BP218" s="3" t="s">
        <v>127</v>
      </c>
      <c r="BQ218" s="3" t="s">
        <v>127</v>
      </c>
      <c r="BR218" s="3" t="s">
        <v>127</v>
      </c>
      <c r="BS218" s="3" t="s">
        <v>127</v>
      </c>
      <c r="BT218" s="3" t="s">
        <v>127</v>
      </c>
      <c r="BU218" s="3" t="s">
        <v>127</v>
      </c>
      <c r="BV218" s="3" t="s">
        <v>127</v>
      </c>
      <c r="BW218" s="3" t="s">
        <v>127</v>
      </c>
      <c r="BX218" s="3" t="s">
        <v>127</v>
      </c>
      <c r="BY218" s="3" t="s">
        <v>127</v>
      </c>
      <c r="BZ218" s="3" t="s">
        <v>127</v>
      </c>
      <c r="CA218" s="3" t="s">
        <v>127</v>
      </c>
      <c r="CB218" s="3" t="s">
        <v>127</v>
      </c>
      <c r="CC218" s="3" t="s">
        <v>127</v>
      </c>
      <c r="CD218" s="3">
        <v>43</v>
      </c>
      <c r="CE218" s="3" t="s">
        <v>127</v>
      </c>
      <c r="CF218" s="3" t="s">
        <v>127</v>
      </c>
      <c r="CG218" s="3" t="s">
        <v>127</v>
      </c>
      <c r="CH218" s="3" t="s">
        <v>127</v>
      </c>
      <c r="CI218" s="3">
        <v>1.8</v>
      </c>
      <c r="CJ218" s="3" t="s">
        <v>127</v>
      </c>
      <c r="CK218" s="3" t="s">
        <v>127</v>
      </c>
      <c r="CL218" s="3" t="s">
        <v>127</v>
      </c>
      <c r="CM218" s="3" t="s">
        <v>127</v>
      </c>
      <c r="CN218" s="3" t="s">
        <v>127</v>
      </c>
      <c r="CO218" s="3" t="s">
        <v>127</v>
      </c>
      <c r="CP218" s="3" t="s">
        <v>127</v>
      </c>
      <c r="CQ218" s="3" t="s">
        <v>127</v>
      </c>
      <c r="CR218" s="3" t="s">
        <v>127</v>
      </c>
      <c r="CS218" s="3" t="s">
        <v>127</v>
      </c>
      <c r="CT218" s="3"/>
      <c r="CU218" s="111" t="s">
        <v>133</v>
      </c>
      <c r="CV218" s="111">
        <v>7.3</v>
      </c>
      <c r="CW218" s="106" t="s">
        <v>127</v>
      </c>
      <c r="CX218" s="99">
        <v>4.2</v>
      </c>
      <c r="CY218" s="99">
        <v>2.8</v>
      </c>
      <c r="CZ218" s="106" t="s">
        <v>127</v>
      </c>
      <c r="DA218" s="106" t="s">
        <v>127</v>
      </c>
      <c r="DB218" s="106" t="s">
        <v>127</v>
      </c>
      <c r="DC218" s="106" t="s">
        <v>127</v>
      </c>
      <c r="DD218" s="99">
        <v>330.4</v>
      </c>
      <c r="DE218" s="99"/>
      <c r="DF218" s="99"/>
      <c r="DG218" s="99"/>
      <c r="DH218" s="99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</row>
    <row r="219" spans="1:135" s="90" customFormat="1" ht="16.5" x14ac:dyDescent="0.35">
      <c r="A219" s="3">
        <v>60</v>
      </c>
      <c r="B219" s="19">
        <v>40616</v>
      </c>
      <c r="C219" s="3">
        <v>17313608</v>
      </c>
      <c r="D219" s="17" t="s">
        <v>258</v>
      </c>
      <c r="E219" s="15">
        <v>75.541700000000006</v>
      </c>
      <c r="F219" s="15"/>
      <c r="G219" s="85" t="s">
        <v>133</v>
      </c>
      <c r="H219" s="86">
        <v>26.781099999999999</v>
      </c>
      <c r="I219" s="15">
        <v>20.510899999999999</v>
      </c>
      <c r="J219" s="15" t="s">
        <v>127</v>
      </c>
      <c r="K219" s="15" t="s">
        <v>127</v>
      </c>
      <c r="L219" s="15"/>
      <c r="M219" s="15">
        <v>63.769300000000001</v>
      </c>
      <c r="N219" s="15" t="s">
        <v>127</v>
      </c>
      <c r="O219" s="15"/>
      <c r="P219" s="15" t="s">
        <v>133</v>
      </c>
      <c r="Q219" s="15">
        <v>1.5839000000000001</v>
      </c>
      <c r="R219" s="15" t="s">
        <v>185</v>
      </c>
      <c r="S219" s="15"/>
      <c r="T219" s="15"/>
      <c r="U219" s="15">
        <v>160.70179999999999</v>
      </c>
      <c r="V219" s="15"/>
      <c r="W219" s="15"/>
      <c r="X219" s="15"/>
      <c r="Y219" s="15"/>
      <c r="Z219" s="15"/>
      <c r="AA219" s="15">
        <v>44</v>
      </c>
      <c r="AB219" s="15"/>
      <c r="AC219" s="15"/>
      <c r="AD219" s="15"/>
      <c r="AE219" s="15">
        <v>27</v>
      </c>
      <c r="AF219" s="15"/>
      <c r="AG219" s="15"/>
      <c r="AH219" s="15"/>
      <c r="AI219" s="15"/>
      <c r="AJ219" s="15"/>
      <c r="AK219" s="3" t="s">
        <v>127</v>
      </c>
      <c r="AL219" s="3" t="s">
        <v>127</v>
      </c>
      <c r="AM219" s="3" t="s">
        <v>127</v>
      </c>
      <c r="AN219" s="3" t="s">
        <v>127</v>
      </c>
      <c r="AO219" s="3" t="s">
        <v>127</v>
      </c>
      <c r="AP219" s="3" t="s">
        <v>127</v>
      </c>
      <c r="AQ219" s="3" t="s">
        <v>127</v>
      </c>
      <c r="AR219" s="3" t="s">
        <v>127</v>
      </c>
      <c r="AS219" s="3" t="s">
        <v>127</v>
      </c>
      <c r="AT219" s="3" t="s">
        <v>127</v>
      </c>
      <c r="AU219" s="3" t="s">
        <v>127</v>
      </c>
      <c r="AV219" s="3" t="s">
        <v>127</v>
      </c>
      <c r="AW219" s="3" t="s">
        <v>127</v>
      </c>
      <c r="AX219" s="3" t="s">
        <v>127</v>
      </c>
      <c r="AY219" s="3" t="s">
        <v>127</v>
      </c>
      <c r="AZ219" s="3" t="s">
        <v>127</v>
      </c>
      <c r="BA219" s="3" t="s">
        <v>127</v>
      </c>
      <c r="BB219" s="3" t="s">
        <v>127</v>
      </c>
      <c r="BC219" s="3" t="s">
        <v>127</v>
      </c>
      <c r="BD219" s="3" t="s">
        <v>127</v>
      </c>
      <c r="BE219" s="3">
        <v>1.46</v>
      </c>
      <c r="BF219" s="3" t="s">
        <v>127</v>
      </c>
      <c r="BG219" s="3" t="s">
        <v>127</v>
      </c>
      <c r="BH219" s="3" t="s">
        <v>127</v>
      </c>
      <c r="BI219" s="3" t="s">
        <v>127</v>
      </c>
      <c r="BJ219" s="3" t="s">
        <v>127</v>
      </c>
      <c r="BK219" s="3" t="s">
        <v>127</v>
      </c>
      <c r="BL219" s="3" t="s">
        <v>127</v>
      </c>
      <c r="BM219" s="3" t="s">
        <v>127</v>
      </c>
      <c r="BN219" s="3" t="s">
        <v>127</v>
      </c>
      <c r="BO219" s="3" t="s">
        <v>127</v>
      </c>
      <c r="BP219" s="3" t="s">
        <v>127</v>
      </c>
      <c r="BQ219" s="3" t="s">
        <v>127</v>
      </c>
      <c r="BR219" s="3" t="s">
        <v>127</v>
      </c>
      <c r="BS219" s="3" t="s">
        <v>127</v>
      </c>
      <c r="BT219" s="3" t="s">
        <v>127</v>
      </c>
      <c r="BU219" s="3" t="s">
        <v>127</v>
      </c>
      <c r="BV219" s="3" t="s">
        <v>127</v>
      </c>
      <c r="BW219" s="3" t="s">
        <v>127</v>
      </c>
      <c r="BX219" s="3" t="s">
        <v>127</v>
      </c>
      <c r="BY219" s="3" t="s">
        <v>127</v>
      </c>
      <c r="BZ219" s="3" t="s">
        <v>127</v>
      </c>
      <c r="CA219" s="3" t="s">
        <v>127</v>
      </c>
      <c r="CB219" s="3" t="s">
        <v>127</v>
      </c>
      <c r="CC219" s="3" t="s">
        <v>127</v>
      </c>
      <c r="CD219" s="3">
        <v>8.64</v>
      </c>
      <c r="CE219" s="3" t="s">
        <v>127</v>
      </c>
      <c r="CF219" s="3" t="s">
        <v>127</v>
      </c>
      <c r="CG219" s="3" t="s">
        <v>127</v>
      </c>
      <c r="CH219" s="3" t="s">
        <v>127</v>
      </c>
      <c r="CI219" s="3" t="s">
        <v>127</v>
      </c>
      <c r="CJ219" s="3">
        <v>8.2799999999999994</v>
      </c>
      <c r="CK219" s="3" t="s">
        <v>127</v>
      </c>
      <c r="CL219" s="3" t="s">
        <v>127</v>
      </c>
      <c r="CM219" s="3" t="s">
        <v>127</v>
      </c>
      <c r="CN219" s="3" t="s">
        <v>127</v>
      </c>
      <c r="CO219" s="3" t="s">
        <v>127</v>
      </c>
      <c r="CP219" s="3" t="s">
        <v>127</v>
      </c>
      <c r="CQ219" s="3" t="s">
        <v>127</v>
      </c>
      <c r="CR219" s="3" t="s">
        <v>127</v>
      </c>
      <c r="CS219" s="3" t="s">
        <v>127</v>
      </c>
      <c r="CT219" s="3"/>
      <c r="CU219" s="107" t="s">
        <v>328</v>
      </c>
      <c r="CV219" s="107">
        <v>12</v>
      </c>
      <c r="CW219" s="107" t="s">
        <v>328</v>
      </c>
      <c r="CX219" s="107">
        <v>0.4</v>
      </c>
      <c r="CY219" s="107" t="s">
        <v>328</v>
      </c>
      <c r="CZ219" s="107" t="s">
        <v>328</v>
      </c>
      <c r="DA219" s="107" t="s">
        <v>328</v>
      </c>
      <c r="DB219" s="106"/>
      <c r="DC219" s="106"/>
      <c r="DD219" s="107">
        <v>0.6</v>
      </c>
      <c r="DE219" s="99"/>
      <c r="DF219" s="99"/>
      <c r="DG219" s="99"/>
      <c r="DH219" s="99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</row>
    <row r="220" spans="1:135" s="90" customFormat="1" x14ac:dyDescent="0.2">
      <c r="A220" s="3">
        <v>60</v>
      </c>
      <c r="B220" s="19">
        <v>42064</v>
      </c>
      <c r="C220" s="3">
        <v>17313608</v>
      </c>
      <c r="D220" s="17" t="s">
        <v>258</v>
      </c>
      <c r="E220" s="15">
        <v>296.11090000000002</v>
      </c>
      <c r="F220" s="15">
        <v>345.40429999999998</v>
      </c>
      <c r="G220" s="3" t="s">
        <v>127</v>
      </c>
      <c r="H220" s="86">
        <v>26.356300000000001</v>
      </c>
      <c r="I220" s="15">
        <v>37.941800000000001</v>
      </c>
      <c r="J220" s="15" t="s">
        <v>127</v>
      </c>
      <c r="K220" s="15" t="s">
        <v>127</v>
      </c>
      <c r="L220" s="15" t="s">
        <v>127</v>
      </c>
      <c r="M220" s="15">
        <v>392.49299999999999</v>
      </c>
      <c r="N220" s="15" t="s">
        <v>127</v>
      </c>
      <c r="O220" s="15" t="s">
        <v>127</v>
      </c>
      <c r="P220" s="15">
        <v>3.3812899999999999</v>
      </c>
      <c r="Q220" s="15" t="s">
        <v>127</v>
      </c>
      <c r="R220" s="15" t="s">
        <v>127</v>
      </c>
      <c r="S220" s="15">
        <v>331.25400000000002</v>
      </c>
      <c r="T220" s="15">
        <v>50.088299999999997</v>
      </c>
      <c r="U220" s="15"/>
      <c r="V220" s="2" t="s">
        <v>150</v>
      </c>
      <c r="W220" s="15">
        <v>66.381100000000004</v>
      </c>
      <c r="X220" s="15">
        <v>1.754</v>
      </c>
      <c r="Y220" s="15">
        <v>10.2583</v>
      </c>
      <c r="Z220" s="15">
        <v>78.436700000000002</v>
      </c>
      <c r="AA220" s="15">
        <v>79.783900000000003</v>
      </c>
      <c r="AB220" s="15" t="s">
        <v>180</v>
      </c>
      <c r="AC220" s="15">
        <v>105.64</v>
      </c>
      <c r="AD220" s="15">
        <v>192</v>
      </c>
      <c r="AE220" s="15">
        <v>18.9664</v>
      </c>
      <c r="AF220" s="15"/>
      <c r="AG220" s="15"/>
      <c r="AH220" s="15"/>
      <c r="AI220" s="15"/>
      <c r="AJ220" s="15"/>
      <c r="AK220" s="3" t="s">
        <v>127</v>
      </c>
      <c r="AL220" s="3" t="s">
        <v>127</v>
      </c>
      <c r="AM220" s="3" t="s">
        <v>127</v>
      </c>
      <c r="AN220" s="3" t="s">
        <v>127</v>
      </c>
      <c r="AO220" s="3" t="s">
        <v>127</v>
      </c>
      <c r="AP220" s="3" t="s">
        <v>127</v>
      </c>
      <c r="AQ220" s="3" t="s">
        <v>127</v>
      </c>
      <c r="AR220" s="3" t="s">
        <v>127</v>
      </c>
      <c r="AS220" s="3" t="s">
        <v>127</v>
      </c>
      <c r="AT220" s="3" t="s">
        <v>127</v>
      </c>
      <c r="AU220" s="3" t="s">
        <v>127</v>
      </c>
      <c r="AV220" s="3" t="s">
        <v>127</v>
      </c>
      <c r="AW220" s="3" t="s">
        <v>127</v>
      </c>
      <c r="AX220" s="3" t="s">
        <v>127</v>
      </c>
      <c r="AY220" s="3" t="s">
        <v>127</v>
      </c>
      <c r="AZ220" s="3" t="s">
        <v>127</v>
      </c>
      <c r="BA220" s="3" t="s">
        <v>127</v>
      </c>
      <c r="BB220" s="3" t="s">
        <v>127</v>
      </c>
      <c r="BC220" s="3" t="s">
        <v>127</v>
      </c>
      <c r="BD220" s="3" t="s">
        <v>127</v>
      </c>
      <c r="BE220" s="3">
        <v>9.9700000000000006</v>
      </c>
      <c r="BF220" s="3" t="s">
        <v>127</v>
      </c>
      <c r="BG220" s="3" t="s">
        <v>127</v>
      </c>
      <c r="BH220" s="3" t="s">
        <v>127</v>
      </c>
      <c r="BI220" s="3" t="s">
        <v>127</v>
      </c>
      <c r="BJ220" s="3" t="s">
        <v>127</v>
      </c>
      <c r="BK220" s="3" t="s">
        <v>127</v>
      </c>
      <c r="BL220" s="3" t="s">
        <v>140</v>
      </c>
      <c r="BM220" s="3" t="s">
        <v>127</v>
      </c>
      <c r="BN220" s="3" t="s">
        <v>127</v>
      </c>
      <c r="BO220" s="3" t="s">
        <v>127</v>
      </c>
      <c r="BP220" s="3" t="s">
        <v>127</v>
      </c>
      <c r="BQ220" s="3" t="s">
        <v>127</v>
      </c>
      <c r="BR220" s="3" t="s">
        <v>127</v>
      </c>
      <c r="BS220" s="3" t="s">
        <v>127</v>
      </c>
      <c r="BT220" s="3" t="s">
        <v>127</v>
      </c>
      <c r="BU220" s="3" t="s">
        <v>127</v>
      </c>
      <c r="BV220" s="3" t="s">
        <v>127</v>
      </c>
      <c r="BW220" s="3" t="s">
        <v>127</v>
      </c>
      <c r="BX220" s="3" t="s">
        <v>127</v>
      </c>
      <c r="BY220" s="3" t="s">
        <v>127</v>
      </c>
      <c r="BZ220" s="3" t="s">
        <v>127</v>
      </c>
      <c r="CA220" s="3" t="s">
        <v>127</v>
      </c>
      <c r="CB220" s="3" t="s">
        <v>127</v>
      </c>
      <c r="CC220" s="3" t="s">
        <v>127</v>
      </c>
      <c r="CD220" s="3">
        <v>36.67</v>
      </c>
      <c r="CE220" s="3" t="s">
        <v>127</v>
      </c>
      <c r="CF220" s="3" t="s">
        <v>127</v>
      </c>
      <c r="CG220" s="3" t="s">
        <v>127</v>
      </c>
      <c r="CH220" s="3" t="s">
        <v>127</v>
      </c>
      <c r="CI220" s="3">
        <v>6.78</v>
      </c>
      <c r="CJ220" s="3">
        <v>2.1800000000000002</v>
      </c>
      <c r="CK220" s="3" t="s">
        <v>127</v>
      </c>
      <c r="CL220" s="3" t="s">
        <v>127</v>
      </c>
      <c r="CM220" s="3" t="s">
        <v>127</v>
      </c>
      <c r="CN220" s="3" t="s">
        <v>127</v>
      </c>
      <c r="CO220" s="3" t="s">
        <v>127</v>
      </c>
      <c r="CP220" s="3" t="s">
        <v>127</v>
      </c>
      <c r="CQ220" s="3" t="s">
        <v>127</v>
      </c>
      <c r="CR220" s="3" t="s">
        <v>127</v>
      </c>
      <c r="CS220" s="3">
        <v>10.18</v>
      </c>
      <c r="CT220" s="3"/>
      <c r="CU220" s="116">
        <v>1.4</v>
      </c>
      <c r="CV220" s="117">
        <v>48.462000000000003</v>
      </c>
      <c r="CW220" s="100">
        <v>0.42599999999999999</v>
      </c>
      <c r="CX220" s="100">
        <v>0.85399999999999998</v>
      </c>
      <c r="CY220" s="117">
        <v>0.77500000000000002</v>
      </c>
      <c r="CZ220" s="100" t="s">
        <v>153</v>
      </c>
      <c r="DA220" s="100" t="s">
        <v>153</v>
      </c>
      <c r="DB220" s="106" t="s">
        <v>127</v>
      </c>
      <c r="DC220" s="106" t="s">
        <v>127</v>
      </c>
      <c r="DD220" s="100"/>
      <c r="DE220" s="106" t="s">
        <v>127</v>
      </c>
      <c r="DF220" s="106" t="s">
        <v>127</v>
      </c>
      <c r="DG220" s="106" t="s">
        <v>127</v>
      </c>
      <c r="DH220" s="106" t="s">
        <v>127</v>
      </c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</row>
    <row r="221" spans="1:135" s="90" customFormat="1" x14ac:dyDescent="0.2">
      <c r="A221" s="3">
        <v>60</v>
      </c>
      <c r="B221" s="19">
        <v>42913</v>
      </c>
      <c r="C221" s="3">
        <v>17313608</v>
      </c>
      <c r="D221" s="17" t="s">
        <v>258</v>
      </c>
      <c r="E221" s="15">
        <v>463</v>
      </c>
      <c r="F221" s="15">
        <v>667</v>
      </c>
      <c r="G221" s="3" t="s">
        <v>127</v>
      </c>
      <c r="H221" s="86">
        <v>35.0959</v>
      </c>
      <c r="I221" s="15">
        <v>48.491199999999999</v>
      </c>
      <c r="J221" s="15" t="s">
        <v>127</v>
      </c>
      <c r="K221" s="15" t="s">
        <v>127</v>
      </c>
      <c r="L221" s="15" t="s">
        <v>127</v>
      </c>
      <c r="M221" s="15">
        <v>574.48299999999995</v>
      </c>
      <c r="N221" s="15" t="s">
        <v>127</v>
      </c>
      <c r="O221" s="15" t="s">
        <v>127</v>
      </c>
      <c r="P221" s="15">
        <v>4.1789100000000001</v>
      </c>
      <c r="Q221" s="15" t="s">
        <v>127</v>
      </c>
      <c r="R221" s="15" t="s">
        <v>127</v>
      </c>
      <c r="S221" s="15"/>
      <c r="T221" s="15">
        <v>17.1325</v>
      </c>
      <c r="U221" s="15">
        <v>287.48200000000003</v>
      </c>
      <c r="V221" s="3" t="s">
        <v>150</v>
      </c>
      <c r="W221" s="15">
        <v>96.553600000000003</v>
      </c>
      <c r="X221" s="15">
        <v>1.6539600000000001</v>
      </c>
      <c r="Y221" s="15">
        <v>12.606199999999999</v>
      </c>
      <c r="Z221" s="15">
        <v>82.3964</v>
      </c>
      <c r="AA221" s="15">
        <v>96.707800000000006</v>
      </c>
      <c r="AB221" s="15">
        <v>0.22839999999999999</v>
      </c>
      <c r="AC221" s="15">
        <v>185.5795</v>
      </c>
      <c r="AD221" s="15">
        <v>176</v>
      </c>
      <c r="AE221" s="15">
        <v>24.6998</v>
      </c>
      <c r="AF221" s="15"/>
      <c r="AG221" s="15"/>
      <c r="AH221" s="15"/>
      <c r="AI221" s="15"/>
      <c r="AJ221" s="15"/>
      <c r="AK221" s="3" t="s">
        <v>127</v>
      </c>
      <c r="AL221" s="3" t="s">
        <v>127</v>
      </c>
      <c r="AM221" s="3" t="s">
        <v>127</v>
      </c>
      <c r="AN221" s="3" t="s">
        <v>127</v>
      </c>
      <c r="AO221" s="3" t="s">
        <v>127</v>
      </c>
      <c r="AP221" s="3" t="s">
        <v>127</v>
      </c>
      <c r="AQ221" s="3" t="s">
        <v>127</v>
      </c>
      <c r="AR221" s="3" t="s">
        <v>127</v>
      </c>
      <c r="AS221" s="3" t="s">
        <v>127</v>
      </c>
      <c r="AT221" s="3" t="s">
        <v>127</v>
      </c>
      <c r="AU221" s="3" t="s">
        <v>127</v>
      </c>
      <c r="AV221" s="3" t="s">
        <v>127</v>
      </c>
      <c r="AW221" s="3" t="s">
        <v>127</v>
      </c>
      <c r="AX221" s="3" t="s">
        <v>127</v>
      </c>
      <c r="AY221" s="3" t="s">
        <v>127</v>
      </c>
      <c r="AZ221" s="3" t="s">
        <v>127</v>
      </c>
      <c r="BA221" s="3" t="s">
        <v>127</v>
      </c>
      <c r="BB221" s="3" t="s">
        <v>127</v>
      </c>
      <c r="BC221" s="3" t="s">
        <v>127</v>
      </c>
      <c r="BD221" s="3" t="s">
        <v>127</v>
      </c>
      <c r="BE221" s="3">
        <v>21.71</v>
      </c>
      <c r="BF221" s="3" t="s">
        <v>127</v>
      </c>
      <c r="BG221" s="3" t="s">
        <v>127</v>
      </c>
      <c r="BH221" s="3" t="s">
        <v>127</v>
      </c>
      <c r="BI221" s="3" t="s">
        <v>127</v>
      </c>
      <c r="BJ221" s="3" t="s">
        <v>127</v>
      </c>
      <c r="BK221" s="3" t="s">
        <v>127</v>
      </c>
      <c r="BL221" s="3" t="s">
        <v>127</v>
      </c>
      <c r="BM221" s="3" t="s">
        <v>127</v>
      </c>
      <c r="BN221" s="3" t="s">
        <v>127</v>
      </c>
      <c r="BO221" s="3" t="s">
        <v>127</v>
      </c>
      <c r="BP221" s="3" t="s">
        <v>127</v>
      </c>
      <c r="BQ221" s="3" t="s">
        <v>127</v>
      </c>
      <c r="BR221" s="3" t="s">
        <v>127</v>
      </c>
      <c r="BS221" s="3" t="s">
        <v>127</v>
      </c>
      <c r="BT221" s="3" t="s">
        <v>127</v>
      </c>
      <c r="BU221" s="3" t="s">
        <v>127</v>
      </c>
      <c r="BV221" s="3" t="s">
        <v>127</v>
      </c>
      <c r="BW221" s="3" t="s">
        <v>127</v>
      </c>
      <c r="BX221" s="3" t="s">
        <v>127</v>
      </c>
      <c r="BY221" s="3" t="s">
        <v>127</v>
      </c>
      <c r="BZ221" s="3" t="s">
        <v>127</v>
      </c>
      <c r="CA221" s="3" t="s">
        <v>127</v>
      </c>
      <c r="CB221" s="3" t="s">
        <v>127</v>
      </c>
      <c r="CC221" s="3" t="s">
        <v>127</v>
      </c>
      <c r="CD221" s="3">
        <v>60.8</v>
      </c>
      <c r="CE221" s="3" t="s">
        <v>127</v>
      </c>
      <c r="CF221" s="3" t="s">
        <v>127</v>
      </c>
      <c r="CG221" s="3" t="s">
        <v>127</v>
      </c>
      <c r="CH221" s="3" t="s">
        <v>127</v>
      </c>
      <c r="CI221" s="3" t="s">
        <v>127</v>
      </c>
      <c r="CJ221" s="3" t="s">
        <v>127</v>
      </c>
      <c r="CK221" s="3" t="s">
        <v>127</v>
      </c>
      <c r="CL221" s="3" t="s">
        <v>127</v>
      </c>
      <c r="CM221" s="3" t="s">
        <v>127</v>
      </c>
      <c r="CN221" s="3" t="s">
        <v>127</v>
      </c>
      <c r="CO221" s="3" t="s">
        <v>127</v>
      </c>
      <c r="CP221" s="3" t="s">
        <v>127</v>
      </c>
      <c r="CQ221" s="3" t="s">
        <v>127</v>
      </c>
      <c r="CR221" s="3" t="s">
        <v>127</v>
      </c>
      <c r="CS221" s="3" t="s">
        <v>127</v>
      </c>
      <c r="CT221" s="3"/>
      <c r="CU221" s="111">
        <v>3.1</v>
      </c>
      <c r="CV221" s="111">
        <v>49.8</v>
      </c>
      <c r="CW221" s="106" t="s">
        <v>127</v>
      </c>
      <c r="CX221" s="111">
        <v>1.95</v>
      </c>
      <c r="CY221" s="111">
        <v>2.4</v>
      </c>
      <c r="CZ221" s="106" t="s">
        <v>127</v>
      </c>
      <c r="DA221" s="106" t="s">
        <v>127</v>
      </c>
      <c r="DB221" s="106" t="s">
        <v>127</v>
      </c>
      <c r="DC221" s="106" t="s">
        <v>127</v>
      </c>
      <c r="DD221" s="106" t="s">
        <v>127</v>
      </c>
      <c r="DE221" s="99"/>
      <c r="DF221" s="99"/>
      <c r="DG221" s="99"/>
      <c r="DH221" s="99"/>
      <c r="DI221" s="3" t="s">
        <v>259</v>
      </c>
      <c r="DJ221" s="3" t="s">
        <v>127</v>
      </c>
      <c r="DK221" s="3" t="s">
        <v>127</v>
      </c>
      <c r="DL221" s="3">
        <v>308.89999999999998</v>
      </c>
      <c r="DM221" s="3" t="s">
        <v>127</v>
      </c>
      <c r="DN221" s="3" t="s">
        <v>127</v>
      </c>
      <c r="DO221" s="3" t="s">
        <v>127</v>
      </c>
      <c r="DP221" s="3" t="s">
        <v>127</v>
      </c>
      <c r="DQ221" s="3" t="s">
        <v>127</v>
      </c>
      <c r="DR221" s="3" t="s">
        <v>127</v>
      </c>
      <c r="DS221" s="3" t="s">
        <v>127</v>
      </c>
      <c r="DT221" s="3" t="s">
        <v>127</v>
      </c>
      <c r="DU221" s="3" t="s">
        <v>127</v>
      </c>
      <c r="DV221" s="3" t="s">
        <v>127</v>
      </c>
      <c r="DW221" s="3" t="s">
        <v>127</v>
      </c>
      <c r="DX221" s="3" t="s">
        <v>127</v>
      </c>
      <c r="DY221" s="3" t="s">
        <v>127</v>
      </c>
      <c r="DZ221" s="3" t="s">
        <v>127</v>
      </c>
      <c r="EA221" s="3" t="s">
        <v>127</v>
      </c>
      <c r="EB221" s="3" t="s">
        <v>127</v>
      </c>
      <c r="EC221" s="3" t="s">
        <v>127</v>
      </c>
      <c r="ED221" s="3" t="s">
        <v>127</v>
      </c>
      <c r="EE221" s="3" t="s">
        <v>127</v>
      </c>
    </row>
    <row r="222" spans="1:135" s="90" customFormat="1" x14ac:dyDescent="0.2">
      <c r="A222" s="3">
        <v>60</v>
      </c>
      <c r="B222" s="19">
        <v>43206</v>
      </c>
      <c r="C222" s="3">
        <v>17313608</v>
      </c>
      <c r="D222" s="17" t="s">
        <v>258</v>
      </c>
      <c r="E222" s="3">
        <v>339</v>
      </c>
      <c r="F222" s="3">
        <v>609</v>
      </c>
      <c r="G222" s="3" t="s">
        <v>127</v>
      </c>
      <c r="H222" s="2">
        <v>33.353900000000003</v>
      </c>
      <c r="I222" s="3">
        <v>40.523699999999998</v>
      </c>
      <c r="J222" s="3" t="s">
        <v>127</v>
      </c>
      <c r="K222" s="3" t="s">
        <v>127</v>
      </c>
      <c r="L222" s="3" t="s">
        <v>127</v>
      </c>
      <c r="M222" s="2">
        <v>416.70699999999999</v>
      </c>
      <c r="N222" s="3" t="s">
        <v>127</v>
      </c>
      <c r="O222" s="3" t="s">
        <v>140</v>
      </c>
      <c r="P222" s="2">
        <v>7.9281699999999997</v>
      </c>
      <c r="Q222" s="2">
        <v>2.5071300000000001</v>
      </c>
      <c r="R222" s="3" t="s">
        <v>127</v>
      </c>
      <c r="S222" s="3" t="s">
        <v>127</v>
      </c>
      <c r="T222" s="2">
        <v>45.6815</v>
      </c>
      <c r="U222" s="2">
        <v>243.886</v>
      </c>
      <c r="V222" s="2" t="s">
        <v>150</v>
      </c>
      <c r="W222" s="2">
        <v>91.550799999999995</v>
      </c>
      <c r="X222" s="2">
        <v>1.4977400000000001</v>
      </c>
      <c r="Y222" s="2">
        <v>11.319800000000001</v>
      </c>
      <c r="Z222" s="2">
        <v>75.522000000000006</v>
      </c>
      <c r="AA222" s="2">
        <v>70.471599999999995</v>
      </c>
      <c r="AB222" s="85" t="s">
        <v>148</v>
      </c>
      <c r="AC222" s="2">
        <v>114.7638</v>
      </c>
      <c r="AD222" s="2">
        <v>197</v>
      </c>
      <c r="AE222" s="2">
        <v>19.014199999999999</v>
      </c>
      <c r="AF222" s="3"/>
      <c r="AG222" s="3"/>
      <c r="AH222" s="3"/>
      <c r="AI222" s="4">
        <v>803.9</v>
      </c>
      <c r="AJ222" s="4"/>
      <c r="AK222" s="3" t="s">
        <v>127</v>
      </c>
      <c r="AL222" s="3" t="s">
        <v>127</v>
      </c>
      <c r="AM222" s="3" t="s">
        <v>127</v>
      </c>
      <c r="AN222" s="3" t="s">
        <v>127</v>
      </c>
      <c r="AO222" s="3" t="s">
        <v>127</v>
      </c>
      <c r="AP222" s="3" t="s">
        <v>127</v>
      </c>
      <c r="AQ222" s="3" t="s">
        <v>128</v>
      </c>
      <c r="AR222" s="3" t="s">
        <v>127</v>
      </c>
      <c r="AS222" s="3" t="s">
        <v>128</v>
      </c>
      <c r="AT222" s="3" t="s">
        <v>127</v>
      </c>
      <c r="AU222" s="3" t="s">
        <v>127</v>
      </c>
      <c r="AV222" s="3" t="s">
        <v>127</v>
      </c>
      <c r="AW222" s="3" t="s">
        <v>127</v>
      </c>
      <c r="AX222" s="3" t="s">
        <v>127</v>
      </c>
      <c r="AY222" s="3" t="s">
        <v>127</v>
      </c>
      <c r="AZ222" s="3" t="s">
        <v>127</v>
      </c>
      <c r="BA222" s="3" t="s">
        <v>127</v>
      </c>
      <c r="BB222" s="3" t="s">
        <v>127</v>
      </c>
      <c r="BC222" s="3" t="s">
        <v>128</v>
      </c>
      <c r="BD222" s="3">
        <v>1.4</v>
      </c>
      <c r="BE222" s="2">
        <v>29.503499999999999</v>
      </c>
      <c r="BF222" s="3" t="s">
        <v>127</v>
      </c>
      <c r="BG222" s="3" t="s">
        <v>127</v>
      </c>
      <c r="BH222" s="3" t="s">
        <v>127</v>
      </c>
      <c r="BI222" s="3" t="s">
        <v>127</v>
      </c>
      <c r="BJ222" s="3" t="s">
        <v>127</v>
      </c>
      <c r="BK222" s="3" t="s">
        <v>127</v>
      </c>
      <c r="BL222" s="3" t="s">
        <v>127</v>
      </c>
      <c r="BM222" s="3" t="s">
        <v>127</v>
      </c>
      <c r="BN222" s="3" t="s">
        <v>127</v>
      </c>
      <c r="BO222" s="3" t="s">
        <v>127</v>
      </c>
      <c r="BP222" s="3" t="s">
        <v>127</v>
      </c>
      <c r="BQ222" s="3" t="s">
        <v>127</v>
      </c>
      <c r="BR222" s="3" t="s">
        <v>127</v>
      </c>
      <c r="BS222" s="3" t="s">
        <v>127</v>
      </c>
      <c r="BT222" s="3" t="s">
        <v>127</v>
      </c>
      <c r="BU222" s="3" t="s">
        <v>127</v>
      </c>
      <c r="BV222" s="3" t="s">
        <v>127</v>
      </c>
      <c r="BW222" s="3" t="s">
        <v>127</v>
      </c>
      <c r="BX222" s="3" t="s">
        <v>127</v>
      </c>
      <c r="BY222" s="3" t="s">
        <v>127</v>
      </c>
      <c r="BZ222" s="3" t="s">
        <v>127</v>
      </c>
      <c r="CA222" s="3" t="s">
        <v>127</v>
      </c>
      <c r="CB222" s="3" t="s">
        <v>127</v>
      </c>
      <c r="CC222" s="3" t="s">
        <v>127</v>
      </c>
      <c r="CD222" s="2">
        <f>1.4786*43</f>
        <v>63.579799999999999</v>
      </c>
      <c r="CE222" s="3" t="s">
        <v>127</v>
      </c>
      <c r="CF222" s="3" t="s">
        <v>127</v>
      </c>
      <c r="CG222" s="3" t="s">
        <v>127</v>
      </c>
      <c r="CH222" s="3" t="s">
        <v>127</v>
      </c>
      <c r="CI222" s="3">
        <v>1.8</v>
      </c>
      <c r="CJ222" s="3" t="s">
        <v>127</v>
      </c>
      <c r="CK222" s="3" t="s">
        <v>127</v>
      </c>
      <c r="CL222" s="3" t="s">
        <v>127</v>
      </c>
      <c r="CM222" s="3" t="s">
        <v>127</v>
      </c>
      <c r="CN222" s="3" t="s">
        <v>127</v>
      </c>
      <c r="CO222" s="3" t="s">
        <v>127</v>
      </c>
      <c r="CP222" s="3" t="s">
        <v>127</v>
      </c>
      <c r="CQ222" s="3" t="s">
        <v>127</v>
      </c>
      <c r="CR222" s="3" t="s">
        <v>127</v>
      </c>
      <c r="CS222" s="3" t="s">
        <v>127</v>
      </c>
      <c r="CT222" s="3"/>
      <c r="CU222" s="111">
        <v>2.6</v>
      </c>
      <c r="CV222" s="111">
        <v>77.599999999999994</v>
      </c>
      <c r="CW222" s="106" t="s">
        <v>127</v>
      </c>
      <c r="CX222" s="99">
        <v>2</v>
      </c>
      <c r="CY222" s="99">
        <v>1.4</v>
      </c>
      <c r="CZ222" s="106" t="s">
        <v>127</v>
      </c>
      <c r="DA222" s="106" t="s">
        <v>127</v>
      </c>
      <c r="DB222" s="106" t="s">
        <v>127</v>
      </c>
      <c r="DC222" s="106" t="s">
        <v>127</v>
      </c>
      <c r="DD222" s="106" t="s">
        <v>127</v>
      </c>
      <c r="DE222" s="99"/>
      <c r="DF222" s="99"/>
      <c r="DG222" s="99"/>
      <c r="DH222" s="99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</row>
    <row r="223" spans="1:135" s="90" customFormat="1" ht="16.5" x14ac:dyDescent="0.35">
      <c r="A223" s="3">
        <v>61</v>
      </c>
      <c r="B223" s="19">
        <v>40629</v>
      </c>
      <c r="C223" s="3">
        <v>17313610</v>
      </c>
      <c r="D223" s="17" t="s">
        <v>260</v>
      </c>
      <c r="E223" s="15">
        <v>1054.8989999999999</v>
      </c>
      <c r="F223" s="15"/>
      <c r="G223" s="85" t="s">
        <v>133</v>
      </c>
      <c r="H223" s="86">
        <v>24.750499999999999</v>
      </c>
      <c r="I223" s="15">
        <v>53.9848</v>
      </c>
      <c r="J223" s="15" t="s">
        <v>127</v>
      </c>
      <c r="K223" s="15" t="s">
        <v>127</v>
      </c>
      <c r="L223" s="15"/>
      <c r="M223" s="15">
        <f>1.28222*1000</f>
        <v>1282.22</v>
      </c>
      <c r="N223" s="15" t="s">
        <v>127</v>
      </c>
      <c r="O223" s="15" t="s">
        <v>127</v>
      </c>
      <c r="P223" s="15" t="s">
        <v>127</v>
      </c>
      <c r="Q223" s="15">
        <v>8.1651000000000007</v>
      </c>
      <c r="R223" s="15">
        <v>0.13189999999999999</v>
      </c>
      <c r="S223" s="15"/>
      <c r="T223" s="15"/>
      <c r="U223" s="15">
        <v>409.17270000000002</v>
      </c>
      <c r="V223" s="15"/>
      <c r="W223" s="15"/>
      <c r="X223" s="15"/>
      <c r="Y223" s="15"/>
      <c r="Z223" s="15"/>
      <c r="AA223" s="15">
        <v>166</v>
      </c>
      <c r="AB223" s="15"/>
      <c r="AC223" s="15"/>
      <c r="AD223" s="15"/>
      <c r="AE223" s="15">
        <v>18</v>
      </c>
      <c r="AF223" s="15"/>
      <c r="AG223" s="15"/>
      <c r="AH223" s="15"/>
      <c r="AI223" s="15"/>
      <c r="AJ223" s="15"/>
      <c r="AK223" s="3" t="s">
        <v>127</v>
      </c>
      <c r="AL223" s="3" t="s">
        <v>127</v>
      </c>
      <c r="AM223" s="3" t="s">
        <v>127</v>
      </c>
      <c r="AN223" s="3" t="s">
        <v>127</v>
      </c>
      <c r="AO223" s="3" t="s">
        <v>127</v>
      </c>
      <c r="AP223" s="3" t="s">
        <v>127</v>
      </c>
      <c r="AQ223" s="3" t="s">
        <v>127</v>
      </c>
      <c r="AR223" s="3" t="s">
        <v>127</v>
      </c>
      <c r="AS223" s="3" t="s">
        <v>154</v>
      </c>
      <c r="AT223" s="3" t="s">
        <v>127</v>
      </c>
      <c r="AU223" s="3" t="s">
        <v>127</v>
      </c>
      <c r="AV223" s="3" t="s">
        <v>127</v>
      </c>
      <c r="AW223" s="3" t="s">
        <v>127</v>
      </c>
      <c r="AX223" s="3" t="s">
        <v>127</v>
      </c>
      <c r="AY223" s="3" t="s">
        <v>127</v>
      </c>
      <c r="AZ223" s="3" t="s">
        <v>127</v>
      </c>
      <c r="BA223" s="3" t="s">
        <v>127</v>
      </c>
      <c r="BB223" s="3" t="s">
        <v>127</v>
      </c>
      <c r="BC223" s="3" t="s">
        <v>127</v>
      </c>
      <c r="BD223" s="3">
        <v>2.8</v>
      </c>
      <c r="BE223" s="3">
        <v>24.5</v>
      </c>
      <c r="BF223" s="3"/>
      <c r="BG223" s="3"/>
      <c r="BH223" s="3"/>
      <c r="BI223" s="3"/>
      <c r="BJ223" s="3" t="s">
        <v>127</v>
      </c>
      <c r="BK223" s="3" t="s">
        <v>127</v>
      </c>
      <c r="BL223" s="3" t="s">
        <v>127</v>
      </c>
      <c r="BM223" s="3" t="s">
        <v>127</v>
      </c>
      <c r="BN223" s="3" t="s">
        <v>127</v>
      </c>
      <c r="BO223" s="3" t="s">
        <v>127</v>
      </c>
      <c r="BP223" s="3" t="s">
        <v>127</v>
      </c>
      <c r="BQ223" s="3" t="s">
        <v>127</v>
      </c>
      <c r="BR223" s="3" t="s">
        <v>127</v>
      </c>
      <c r="BS223" s="3" t="s">
        <v>127</v>
      </c>
      <c r="BT223" s="3" t="s">
        <v>127</v>
      </c>
      <c r="BU223" s="3" t="s">
        <v>127</v>
      </c>
      <c r="BV223" s="3" t="s">
        <v>127</v>
      </c>
      <c r="BW223" s="3" t="s">
        <v>127</v>
      </c>
      <c r="BX223" s="3" t="s">
        <v>127</v>
      </c>
      <c r="BY223" s="3" t="s">
        <v>127</v>
      </c>
      <c r="BZ223" s="3" t="s">
        <v>127</v>
      </c>
      <c r="CA223" s="3" t="s">
        <v>127</v>
      </c>
      <c r="CB223" s="3" t="s">
        <v>127</v>
      </c>
      <c r="CC223" s="3" t="s">
        <v>127</v>
      </c>
      <c r="CD223" s="3">
        <v>153.19999999999999</v>
      </c>
      <c r="CE223" s="3" t="s">
        <v>127</v>
      </c>
      <c r="CF223" s="3" t="s">
        <v>127</v>
      </c>
      <c r="CG223" s="3" t="s">
        <v>127</v>
      </c>
      <c r="CH223" s="3" t="s">
        <v>127</v>
      </c>
      <c r="CI223" s="3">
        <v>2.12</v>
      </c>
      <c r="CJ223" s="3" t="s">
        <v>127</v>
      </c>
      <c r="CK223" s="3" t="s">
        <v>127</v>
      </c>
      <c r="CL223" s="3" t="s">
        <v>127</v>
      </c>
      <c r="CM223" s="3" t="s">
        <v>127</v>
      </c>
      <c r="CN223" s="3" t="s">
        <v>127</v>
      </c>
      <c r="CO223" s="3" t="s">
        <v>127</v>
      </c>
      <c r="CP223" s="3" t="s">
        <v>127</v>
      </c>
      <c r="CQ223" s="3" t="s">
        <v>127</v>
      </c>
      <c r="CR223" s="3" t="s">
        <v>127</v>
      </c>
      <c r="CS223" s="3" t="s">
        <v>127</v>
      </c>
      <c r="CT223" s="3"/>
      <c r="CU223" s="123">
        <v>6.2</v>
      </c>
      <c r="CV223" s="107">
        <v>129</v>
      </c>
      <c r="CW223" s="107" t="s">
        <v>328</v>
      </c>
      <c r="CX223" s="107" t="s">
        <v>328</v>
      </c>
      <c r="CY223" s="107" t="s">
        <v>328</v>
      </c>
      <c r="CZ223" s="107">
        <v>11</v>
      </c>
      <c r="DA223" s="107">
        <v>5.3</v>
      </c>
      <c r="DB223" s="106"/>
      <c r="DC223" s="106"/>
      <c r="DD223" s="107" t="s">
        <v>328</v>
      </c>
      <c r="DE223" s="99"/>
      <c r="DF223" s="99"/>
      <c r="DG223" s="99"/>
      <c r="DH223" s="99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</row>
    <row r="224" spans="1:135" s="90" customFormat="1" x14ac:dyDescent="0.2">
      <c r="A224" s="3">
        <v>61</v>
      </c>
      <c r="B224" s="19">
        <v>42064</v>
      </c>
      <c r="C224" s="3">
        <v>17313610</v>
      </c>
      <c r="D224" s="17" t="s">
        <v>260</v>
      </c>
      <c r="E224" s="15">
        <v>901.68859999999995</v>
      </c>
      <c r="F224" s="15">
        <v>905.65740000000005</v>
      </c>
      <c r="G224" s="3" t="s">
        <v>127</v>
      </c>
      <c r="H224" s="86">
        <v>30.905000000000001</v>
      </c>
      <c r="I224" s="15">
        <v>62.190600000000003</v>
      </c>
      <c r="J224" s="15" t="s">
        <v>127</v>
      </c>
      <c r="K224" s="15" t="s">
        <v>127</v>
      </c>
      <c r="L224" s="15" t="s">
        <v>127</v>
      </c>
      <c r="M224" s="15">
        <v>754.85699999999997</v>
      </c>
      <c r="N224" s="15" t="s">
        <v>127</v>
      </c>
      <c r="O224" s="15" t="s">
        <v>127</v>
      </c>
      <c r="P224" s="15" t="s">
        <v>139</v>
      </c>
      <c r="Q224" s="15" t="s">
        <v>230</v>
      </c>
      <c r="R224" s="15" t="s">
        <v>127</v>
      </c>
      <c r="S224" s="15">
        <v>536.63499999999999</v>
      </c>
      <c r="T224" s="15">
        <v>6.1329200000000004</v>
      </c>
      <c r="U224" s="15"/>
      <c r="V224" s="2" t="s">
        <v>150</v>
      </c>
      <c r="W224" s="15">
        <v>165.53899999999999</v>
      </c>
      <c r="X224" s="15">
        <v>2.3201100000000001</v>
      </c>
      <c r="Y224" s="15">
        <v>18.8095</v>
      </c>
      <c r="Z224" s="15">
        <v>138.96100000000001</v>
      </c>
      <c r="AA224" s="15">
        <v>198.02379999999999</v>
      </c>
      <c r="AB224" s="15">
        <v>0.54869999999999997</v>
      </c>
      <c r="AC224" s="15">
        <v>256.64870000000002</v>
      </c>
      <c r="AD224" s="15">
        <v>259</v>
      </c>
      <c r="AE224" s="15">
        <v>20.103300000000001</v>
      </c>
      <c r="AF224" s="15"/>
      <c r="AG224" s="15"/>
      <c r="AH224" s="15"/>
      <c r="AI224" s="15"/>
      <c r="AJ224" s="15"/>
      <c r="AK224" s="3" t="s">
        <v>127</v>
      </c>
      <c r="AL224" s="3" t="s">
        <v>127</v>
      </c>
      <c r="AM224" s="3" t="s">
        <v>127</v>
      </c>
      <c r="AN224" s="3" t="s">
        <v>127</v>
      </c>
      <c r="AO224" s="3" t="s">
        <v>127</v>
      </c>
      <c r="AP224" s="3" t="s">
        <v>127</v>
      </c>
      <c r="AQ224" s="3">
        <v>1.52</v>
      </c>
      <c r="AR224" s="3" t="s">
        <v>127</v>
      </c>
      <c r="AS224" s="3" t="s">
        <v>127</v>
      </c>
      <c r="AT224" s="3" t="s">
        <v>127</v>
      </c>
      <c r="AU224" s="3" t="s">
        <v>127</v>
      </c>
      <c r="AV224" s="3" t="s">
        <v>127</v>
      </c>
      <c r="AW224" s="3" t="s">
        <v>127</v>
      </c>
      <c r="AX224" s="3" t="s">
        <v>127</v>
      </c>
      <c r="AY224" s="3" t="s">
        <v>127</v>
      </c>
      <c r="AZ224" s="3" t="s">
        <v>127</v>
      </c>
      <c r="BA224" s="3" t="s">
        <v>127</v>
      </c>
      <c r="BB224" s="3" t="s">
        <v>127</v>
      </c>
      <c r="BC224" s="3" t="s">
        <v>127</v>
      </c>
      <c r="BD224" s="3">
        <v>4.66</v>
      </c>
      <c r="BE224" s="3">
        <v>42.49</v>
      </c>
      <c r="BF224" s="3" t="s">
        <v>127</v>
      </c>
      <c r="BG224" s="3" t="s">
        <v>127</v>
      </c>
      <c r="BH224" s="3" t="s">
        <v>127</v>
      </c>
      <c r="BI224" s="3" t="s">
        <v>127</v>
      </c>
      <c r="BJ224" s="3" t="s">
        <v>127</v>
      </c>
      <c r="BK224" s="3" t="s">
        <v>127</v>
      </c>
      <c r="BL224" s="3" t="s">
        <v>127</v>
      </c>
      <c r="BM224" s="3" t="s">
        <v>127</v>
      </c>
      <c r="BN224" s="3" t="s">
        <v>127</v>
      </c>
      <c r="BO224" s="3" t="s">
        <v>127</v>
      </c>
      <c r="BP224" s="3" t="s">
        <v>127</v>
      </c>
      <c r="BQ224" s="3" t="s">
        <v>127</v>
      </c>
      <c r="BR224" s="3" t="s">
        <v>127</v>
      </c>
      <c r="BS224" s="3" t="s">
        <v>127</v>
      </c>
      <c r="BT224" s="3" t="s">
        <v>127</v>
      </c>
      <c r="BU224" s="3" t="s">
        <v>127</v>
      </c>
      <c r="BV224" s="3" t="s">
        <v>127</v>
      </c>
      <c r="BW224" s="3" t="s">
        <v>127</v>
      </c>
      <c r="BX224" s="3" t="s">
        <v>127</v>
      </c>
      <c r="BY224" s="3" t="s">
        <v>127</v>
      </c>
      <c r="BZ224" s="3" t="s">
        <v>127</v>
      </c>
      <c r="CA224" s="3" t="s">
        <v>127</v>
      </c>
      <c r="CB224" s="3" t="s">
        <v>127</v>
      </c>
      <c r="CC224" s="3" t="s">
        <v>127</v>
      </c>
      <c r="CD224" s="3">
        <v>125.13</v>
      </c>
      <c r="CE224" s="3" t="s">
        <v>127</v>
      </c>
      <c r="CF224" s="3" t="s">
        <v>127</v>
      </c>
      <c r="CG224" s="3" t="s">
        <v>127</v>
      </c>
      <c r="CH224" s="3" t="s">
        <v>127</v>
      </c>
      <c r="CI224" s="3">
        <v>5.76</v>
      </c>
      <c r="CJ224" s="3" t="s">
        <v>154</v>
      </c>
      <c r="CK224" s="3" t="s">
        <v>127</v>
      </c>
      <c r="CL224" s="3" t="s">
        <v>127</v>
      </c>
      <c r="CM224" s="3" t="s">
        <v>127</v>
      </c>
      <c r="CN224" s="3" t="s">
        <v>127</v>
      </c>
      <c r="CO224" s="3" t="s">
        <v>127</v>
      </c>
      <c r="CP224" s="3" t="s">
        <v>127</v>
      </c>
      <c r="CQ224" s="3" t="s">
        <v>127</v>
      </c>
      <c r="CR224" s="3" t="s">
        <v>127</v>
      </c>
      <c r="CS224" s="3">
        <v>8.1199999999999992</v>
      </c>
      <c r="CT224" s="3"/>
      <c r="CU224" s="116">
        <v>0.5</v>
      </c>
      <c r="CV224" s="117">
        <v>72.400000000000006</v>
      </c>
      <c r="CW224" s="100">
        <v>0.31</v>
      </c>
      <c r="CX224" s="100">
        <v>4.2039999999999997</v>
      </c>
      <c r="CY224" s="117">
        <v>2.8450000000000002</v>
      </c>
      <c r="CZ224" s="100" t="s">
        <v>153</v>
      </c>
      <c r="DA224" s="100" t="s">
        <v>153</v>
      </c>
      <c r="DB224" s="106" t="s">
        <v>127</v>
      </c>
      <c r="DC224" s="106" t="s">
        <v>127</v>
      </c>
      <c r="DD224" s="100"/>
      <c r="DE224" s="99" t="s">
        <v>156</v>
      </c>
      <c r="DF224" s="106" t="s">
        <v>127</v>
      </c>
      <c r="DG224" s="99" t="s">
        <v>156</v>
      </c>
      <c r="DH224" s="99">
        <v>0.254</v>
      </c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</row>
    <row r="225" spans="1:136" s="90" customFormat="1" x14ac:dyDescent="0.2">
      <c r="A225" s="3">
        <v>61</v>
      </c>
      <c r="B225" s="19">
        <v>42913</v>
      </c>
      <c r="C225" s="3">
        <v>17313610</v>
      </c>
      <c r="D225" s="17" t="s">
        <v>260</v>
      </c>
      <c r="E225" s="15">
        <v>1770</v>
      </c>
      <c r="F225" s="15">
        <v>1147</v>
      </c>
      <c r="G225" s="3" t="s">
        <v>127</v>
      </c>
      <c r="H225" s="86">
        <v>28.867999999999999</v>
      </c>
      <c r="I225" s="15">
        <v>71.033799999999999</v>
      </c>
      <c r="J225" s="15" t="s">
        <v>127</v>
      </c>
      <c r="K225" s="15" t="s">
        <v>127</v>
      </c>
      <c r="L225" s="15" t="s">
        <v>127</v>
      </c>
      <c r="M225" s="15">
        <v>776.34299999999996</v>
      </c>
      <c r="N225" s="15" t="s">
        <v>127</v>
      </c>
      <c r="O225" s="15" t="s">
        <v>127</v>
      </c>
      <c r="P225" s="15" t="s">
        <v>136</v>
      </c>
      <c r="Q225" s="15" t="s">
        <v>127</v>
      </c>
      <c r="R225" s="15" t="s">
        <v>127</v>
      </c>
      <c r="S225" s="15"/>
      <c r="T225" s="15" t="s">
        <v>140</v>
      </c>
      <c r="U225" s="15">
        <v>501.25599999999997</v>
      </c>
      <c r="V225" s="3" t="s">
        <v>150</v>
      </c>
      <c r="W225" s="15">
        <v>147.24600000000001</v>
      </c>
      <c r="X225" s="15">
        <v>2.2885800000000001</v>
      </c>
      <c r="Y225" s="15">
        <v>21.6646</v>
      </c>
      <c r="Z225" s="15">
        <v>164.22300000000001</v>
      </c>
      <c r="AA225" s="15">
        <v>207.4152</v>
      </c>
      <c r="AB225" s="15">
        <v>0.51449999999999996</v>
      </c>
      <c r="AC225" s="15">
        <v>283.40609999999998</v>
      </c>
      <c r="AD225" s="15">
        <v>240</v>
      </c>
      <c r="AE225" s="15">
        <v>22.3126</v>
      </c>
      <c r="AF225" s="15"/>
      <c r="AG225" s="15"/>
      <c r="AH225" s="15"/>
      <c r="AI225" s="15"/>
      <c r="AJ225" s="15"/>
      <c r="AK225" s="3" t="s">
        <v>127</v>
      </c>
      <c r="AL225" s="3" t="s">
        <v>127</v>
      </c>
      <c r="AM225" s="3" t="s">
        <v>127</v>
      </c>
      <c r="AN225" s="3" t="s">
        <v>127</v>
      </c>
      <c r="AO225" s="3" t="s">
        <v>127</v>
      </c>
      <c r="AP225" s="3" t="s">
        <v>127</v>
      </c>
      <c r="AQ225" s="3" t="s">
        <v>127</v>
      </c>
      <c r="AR225" s="3" t="s">
        <v>127</v>
      </c>
      <c r="AS225" s="3" t="s">
        <v>127</v>
      </c>
      <c r="AT225" s="3" t="s">
        <v>127</v>
      </c>
      <c r="AU225" s="3" t="s">
        <v>127</v>
      </c>
      <c r="AV225" s="3" t="s">
        <v>127</v>
      </c>
      <c r="AW225" s="3" t="s">
        <v>127</v>
      </c>
      <c r="AX225" s="3" t="s">
        <v>127</v>
      </c>
      <c r="AY225" s="3" t="s">
        <v>127</v>
      </c>
      <c r="AZ225" s="3" t="s">
        <v>127</v>
      </c>
      <c r="BA225" s="3" t="s">
        <v>127</v>
      </c>
      <c r="BB225" s="3" t="s">
        <v>127</v>
      </c>
      <c r="BC225" s="3" t="s">
        <v>127</v>
      </c>
      <c r="BD225" s="3">
        <v>3.58</v>
      </c>
      <c r="BE225" s="3">
        <v>37.82</v>
      </c>
      <c r="BF225" s="3" t="s">
        <v>127</v>
      </c>
      <c r="BG225" s="3" t="s">
        <v>127</v>
      </c>
      <c r="BH225" s="3" t="s">
        <v>127</v>
      </c>
      <c r="BI225" s="3" t="s">
        <v>127</v>
      </c>
      <c r="BJ225" s="3" t="s">
        <v>127</v>
      </c>
      <c r="BK225" s="3" t="s">
        <v>127</v>
      </c>
      <c r="BL225" s="3" t="s">
        <v>127</v>
      </c>
      <c r="BM225" s="3" t="s">
        <v>127</v>
      </c>
      <c r="BN225" s="3" t="s">
        <v>127</v>
      </c>
      <c r="BO225" s="3" t="s">
        <v>127</v>
      </c>
      <c r="BP225" s="3" t="s">
        <v>127</v>
      </c>
      <c r="BQ225" s="3" t="s">
        <v>127</v>
      </c>
      <c r="BR225" s="3" t="s">
        <v>127</v>
      </c>
      <c r="BS225" s="3" t="s">
        <v>127</v>
      </c>
      <c r="BT225" s="3" t="s">
        <v>127</v>
      </c>
      <c r="BU225" s="3" t="s">
        <v>127</v>
      </c>
      <c r="BV225" s="3" t="s">
        <v>127</v>
      </c>
      <c r="BW225" s="3" t="s">
        <v>127</v>
      </c>
      <c r="BX225" s="3" t="s">
        <v>127</v>
      </c>
      <c r="BY225" s="3" t="s">
        <v>127</v>
      </c>
      <c r="BZ225" s="3" t="s">
        <v>127</v>
      </c>
      <c r="CA225" s="3" t="s">
        <v>127</v>
      </c>
      <c r="CB225" s="3" t="s">
        <v>127</v>
      </c>
      <c r="CC225" s="3" t="s">
        <v>127</v>
      </c>
      <c r="CD225" s="3">
        <v>102.6</v>
      </c>
      <c r="CE225" s="3" t="s">
        <v>127</v>
      </c>
      <c r="CF225" s="3" t="s">
        <v>127</v>
      </c>
      <c r="CG225" s="3" t="s">
        <v>127</v>
      </c>
      <c r="CH225" s="3" t="s">
        <v>127</v>
      </c>
      <c r="CI225" s="3" t="s">
        <v>170</v>
      </c>
      <c r="CJ225" s="3" t="s">
        <v>127</v>
      </c>
      <c r="CK225" s="3" t="s">
        <v>127</v>
      </c>
      <c r="CL225" s="3" t="s">
        <v>127</v>
      </c>
      <c r="CM225" s="3" t="s">
        <v>127</v>
      </c>
      <c r="CN225" s="3" t="s">
        <v>127</v>
      </c>
      <c r="CO225" s="3" t="s">
        <v>127</v>
      </c>
      <c r="CP225" s="3" t="s">
        <v>127</v>
      </c>
      <c r="CQ225" s="3" t="s">
        <v>127</v>
      </c>
      <c r="CR225" s="3" t="s">
        <v>127</v>
      </c>
      <c r="CS225" s="3" t="s">
        <v>127</v>
      </c>
      <c r="CT225" s="3"/>
      <c r="CU225" s="111">
        <v>4.5</v>
      </c>
      <c r="CV225" s="111">
        <v>69.3</v>
      </c>
      <c r="CW225" s="106" t="s">
        <v>127</v>
      </c>
      <c r="CX225" s="99">
        <v>6.5</v>
      </c>
      <c r="CY225" s="99">
        <v>5.0999999999999996</v>
      </c>
      <c r="CZ225" s="106" t="s">
        <v>127</v>
      </c>
      <c r="DA225" s="106" t="s">
        <v>127</v>
      </c>
      <c r="DB225" s="106" t="s">
        <v>127</v>
      </c>
      <c r="DC225" s="106" t="s">
        <v>127</v>
      </c>
      <c r="DD225" s="111">
        <v>9.4</v>
      </c>
      <c r="DE225" s="99"/>
      <c r="DF225" s="99"/>
      <c r="DG225" s="99"/>
      <c r="DH225" s="99"/>
      <c r="DI225" s="3" t="s">
        <v>259</v>
      </c>
      <c r="DJ225" s="3" t="s">
        <v>127</v>
      </c>
      <c r="DK225" s="3" t="s">
        <v>127</v>
      </c>
      <c r="DL225" s="3" t="s">
        <v>127</v>
      </c>
      <c r="DM225" s="3" t="s">
        <v>127</v>
      </c>
      <c r="DN225" s="3" t="s">
        <v>127</v>
      </c>
      <c r="DO225" s="3" t="s">
        <v>127</v>
      </c>
      <c r="DP225" s="3" t="s">
        <v>127</v>
      </c>
      <c r="DQ225" s="3" t="s">
        <v>127</v>
      </c>
      <c r="DR225" s="3" t="s">
        <v>127</v>
      </c>
      <c r="DS225" s="3" t="s">
        <v>127</v>
      </c>
      <c r="DT225" s="3" t="s">
        <v>127</v>
      </c>
      <c r="DU225" s="3" t="s">
        <v>127</v>
      </c>
      <c r="DV225" s="3" t="s">
        <v>127</v>
      </c>
      <c r="DW225" s="3" t="s">
        <v>127</v>
      </c>
      <c r="DX225" s="3" t="s">
        <v>127</v>
      </c>
      <c r="DY225" s="3" t="s">
        <v>127</v>
      </c>
      <c r="DZ225" s="3" t="s">
        <v>127</v>
      </c>
      <c r="EA225" s="3" t="s">
        <v>127</v>
      </c>
      <c r="EB225" s="3" t="s">
        <v>127</v>
      </c>
      <c r="EC225" s="3" t="s">
        <v>127</v>
      </c>
      <c r="ED225" s="3" t="s">
        <v>127</v>
      </c>
      <c r="EE225" s="3" t="s">
        <v>127</v>
      </c>
    </row>
    <row r="226" spans="1:136" s="90" customFormat="1" x14ac:dyDescent="0.2">
      <c r="A226" s="3">
        <v>61</v>
      </c>
      <c r="B226" s="19">
        <v>43206</v>
      </c>
      <c r="C226" s="3">
        <v>17313610</v>
      </c>
      <c r="D226" s="17" t="s">
        <v>260</v>
      </c>
      <c r="E226" s="3">
        <v>2131</v>
      </c>
      <c r="F226" s="3">
        <v>1620</v>
      </c>
      <c r="G226" s="3" t="s">
        <v>127</v>
      </c>
      <c r="H226" s="2">
        <v>30.876999999999999</v>
      </c>
      <c r="I226" s="3">
        <v>71.0381</v>
      </c>
      <c r="J226" s="3" t="s">
        <v>127</v>
      </c>
      <c r="K226" s="3" t="s">
        <v>127</v>
      </c>
      <c r="L226" s="3" t="s">
        <v>127</v>
      </c>
      <c r="M226" s="2">
        <v>756.73699999999997</v>
      </c>
      <c r="N226" s="3" t="s">
        <v>127</v>
      </c>
      <c r="O226" s="3" t="s">
        <v>140</v>
      </c>
      <c r="P226" s="3" t="s">
        <v>127</v>
      </c>
      <c r="Q226" s="3" t="s">
        <v>127</v>
      </c>
      <c r="R226" s="3" t="s">
        <v>127</v>
      </c>
      <c r="S226" s="3" t="s">
        <v>127</v>
      </c>
      <c r="T226" s="2">
        <v>13.5459</v>
      </c>
      <c r="U226" s="2">
        <v>484.91</v>
      </c>
      <c r="V226" s="2" t="s">
        <v>150</v>
      </c>
      <c r="W226" s="2">
        <v>148.15799999999999</v>
      </c>
      <c r="X226" s="2">
        <v>2.2631399999999999</v>
      </c>
      <c r="Y226" s="2">
        <v>22.025099999999998</v>
      </c>
      <c r="Z226" s="2">
        <v>163.822</v>
      </c>
      <c r="AA226" s="2">
        <v>218.79669999999999</v>
      </c>
      <c r="AB226" s="85">
        <v>0.51319999999999999</v>
      </c>
      <c r="AC226" s="2">
        <v>310.59609999999998</v>
      </c>
      <c r="AD226" s="2">
        <v>245</v>
      </c>
      <c r="AE226" s="2">
        <v>24.790700000000001</v>
      </c>
      <c r="AF226" s="3"/>
      <c r="AG226" s="3"/>
      <c r="AH226" s="3"/>
      <c r="AI226" s="4">
        <v>771.7</v>
      </c>
      <c r="AJ226" s="4"/>
      <c r="AK226" s="3" t="s">
        <v>127</v>
      </c>
      <c r="AL226" s="3" t="s">
        <v>127</v>
      </c>
      <c r="AM226" s="3" t="s">
        <v>127</v>
      </c>
      <c r="AN226" s="3" t="s">
        <v>127</v>
      </c>
      <c r="AO226" s="3" t="s">
        <v>127</v>
      </c>
      <c r="AP226" s="3" t="s">
        <v>127</v>
      </c>
      <c r="AQ226" s="3">
        <v>1.5</v>
      </c>
      <c r="AR226" s="3" t="s">
        <v>127</v>
      </c>
      <c r="AS226" s="3">
        <v>1</v>
      </c>
      <c r="AT226" s="3" t="s">
        <v>127</v>
      </c>
      <c r="AU226" s="3" t="s">
        <v>127</v>
      </c>
      <c r="AV226" s="3" t="s">
        <v>127</v>
      </c>
      <c r="AW226" s="3" t="s">
        <v>127</v>
      </c>
      <c r="AX226" s="3" t="s">
        <v>127</v>
      </c>
      <c r="AY226" s="3" t="s">
        <v>127</v>
      </c>
      <c r="AZ226" s="3" t="s">
        <v>127</v>
      </c>
      <c r="BA226" s="3" t="s">
        <v>127</v>
      </c>
      <c r="BB226" s="3" t="s">
        <v>127</v>
      </c>
      <c r="BC226" s="3" t="s">
        <v>128</v>
      </c>
      <c r="BD226" s="2">
        <v>5.7695999999999996</v>
      </c>
      <c r="BE226" s="2">
        <v>40</v>
      </c>
      <c r="BF226" s="3" t="s">
        <v>127</v>
      </c>
      <c r="BG226" s="3" t="s">
        <v>127</v>
      </c>
      <c r="BH226" s="3" t="s">
        <v>127</v>
      </c>
      <c r="BI226" s="3" t="s">
        <v>127</v>
      </c>
      <c r="BJ226" s="3" t="s">
        <v>127</v>
      </c>
      <c r="BK226" s="3" t="s">
        <v>127</v>
      </c>
      <c r="BL226" s="3" t="s">
        <v>127</v>
      </c>
      <c r="BM226" s="3" t="s">
        <v>127</v>
      </c>
      <c r="BN226" s="3" t="s">
        <v>127</v>
      </c>
      <c r="BO226" s="3" t="s">
        <v>127</v>
      </c>
      <c r="BP226" s="3" t="s">
        <v>127</v>
      </c>
      <c r="BQ226" s="3" t="s">
        <v>127</v>
      </c>
      <c r="BR226" s="3" t="s">
        <v>127</v>
      </c>
      <c r="BS226" s="3" t="s">
        <v>127</v>
      </c>
      <c r="BT226" s="3" t="s">
        <v>127</v>
      </c>
      <c r="BU226" s="3" t="s">
        <v>127</v>
      </c>
      <c r="BV226" s="3" t="s">
        <v>127</v>
      </c>
      <c r="BW226" s="3" t="s">
        <v>127</v>
      </c>
      <c r="BX226" s="3" t="s">
        <v>127</v>
      </c>
      <c r="BY226" s="3" t="s">
        <v>127</v>
      </c>
      <c r="BZ226" s="3" t="s">
        <v>127</v>
      </c>
      <c r="CA226" s="3" t="s">
        <v>127</v>
      </c>
      <c r="CB226" s="3" t="s">
        <v>127</v>
      </c>
      <c r="CC226" s="3" t="s">
        <v>127</v>
      </c>
      <c r="CD226" s="2">
        <f>3.5903*43</f>
        <v>154.38290000000001</v>
      </c>
      <c r="CE226" s="3" t="s">
        <v>127</v>
      </c>
      <c r="CF226" s="3" t="s">
        <v>127</v>
      </c>
      <c r="CG226" s="3" t="s">
        <v>127</v>
      </c>
      <c r="CH226" s="3" t="s">
        <v>127</v>
      </c>
      <c r="CI226" s="3">
        <v>2.2999999999999998</v>
      </c>
      <c r="CJ226" s="3" t="s">
        <v>127</v>
      </c>
      <c r="CK226" s="3" t="s">
        <v>127</v>
      </c>
      <c r="CL226" s="3" t="s">
        <v>127</v>
      </c>
      <c r="CM226" s="3" t="s">
        <v>127</v>
      </c>
      <c r="CN226" s="3" t="s">
        <v>127</v>
      </c>
      <c r="CO226" s="3" t="s">
        <v>127</v>
      </c>
      <c r="CP226" s="3" t="s">
        <v>127</v>
      </c>
      <c r="CQ226" s="3" t="s">
        <v>127</v>
      </c>
      <c r="CR226" s="3" t="s">
        <v>127</v>
      </c>
      <c r="CS226" s="3" t="s">
        <v>127</v>
      </c>
      <c r="CT226" s="3"/>
      <c r="CU226" s="111">
        <v>3.2</v>
      </c>
      <c r="CV226" s="111">
        <v>121</v>
      </c>
      <c r="CW226" s="99">
        <v>1.2</v>
      </c>
      <c r="CX226" s="99">
        <v>77</v>
      </c>
      <c r="CY226" s="99">
        <v>57</v>
      </c>
      <c r="CZ226" s="106" t="s">
        <v>127</v>
      </c>
      <c r="DA226" s="106" t="s">
        <v>127</v>
      </c>
      <c r="DB226" s="106" t="s">
        <v>127</v>
      </c>
      <c r="DC226" s="106" t="s">
        <v>127</v>
      </c>
      <c r="DD226" s="99">
        <v>6.8</v>
      </c>
      <c r="DE226" s="99"/>
      <c r="DF226" s="99"/>
      <c r="DG226" s="99"/>
      <c r="DH226" s="99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91"/>
    </row>
    <row r="227" spans="1:136" s="90" customFormat="1" x14ac:dyDescent="0.2">
      <c r="A227" s="3">
        <v>62</v>
      </c>
      <c r="B227" s="19">
        <v>41816</v>
      </c>
      <c r="C227" s="3">
        <v>17313611</v>
      </c>
      <c r="D227" s="17" t="s">
        <v>261</v>
      </c>
      <c r="E227" s="15">
        <v>1450.6998000000001</v>
      </c>
      <c r="F227" s="15">
        <v>2136.4009999999998</v>
      </c>
      <c r="G227" s="3"/>
      <c r="H227" s="86"/>
      <c r="I227" s="15"/>
      <c r="J227" s="15"/>
      <c r="K227" s="15"/>
      <c r="L227" s="15"/>
      <c r="M227" s="82">
        <v>4538</v>
      </c>
      <c r="N227" s="15"/>
      <c r="O227" s="15"/>
      <c r="P227" s="15"/>
      <c r="Q227" s="15"/>
      <c r="R227" s="15"/>
      <c r="S227" s="15"/>
      <c r="T227" s="15"/>
      <c r="U227" s="15"/>
      <c r="V227" s="15"/>
      <c r="W227" s="15">
        <v>84.399000000000001</v>
      </c>
      <c r="X227" s="15">
        <v>2.9000499999999998</v>
      </c>
      <c r="Y227" s="15">
        <v>6.7681800000000001</v>
      </c>
      <c r="Z227" s="15">
        <v>85.981300000000005</v>
      </c>
      <c r="AA227" s="15">
        <v>90.017700000000005</v>
      </c>
      <c r="AB227" s="15" t="s">
        <v>180</v>
      </c>
      <c r="AC227" s="15">
        <v>63.571899999999999</v>
      </c>
      <c r="AD227" s="15">
        <v>226</v>
      </c>
      <c r="AE227" s="15">
        <v>55.137700000000002</v>
      </c>
      <c r="AF227" s="15"/>
      <c r="AG227" s="15"/>
      <c r="AH227" s="15"/>
      <c r="AI227" s="15"/>
      <c r="AJ227" s="15"/>
      <c r="AK227" s="3" t="s">
        <v>127</v>
      </c>
      <c r="AL227" s="3" t="s">
        <v>127</v>
      </c>
      <c r="AM227" s="3" t="s">
        <v>127</v>
      </c>
      <c r="AN227" s="3" t="s">
        <v>127</v>
      </c>
      <c r="AO227" s="3" t="s">
        <v>127</v>
      </c>
      <c r="AP227" s="3" t="s">
        <v>127</v>
      </c>
      <c r="AQ227" s="3">
        <v>5.45</v>
      </c>
      <c r="AR227" s="3" t="s">
        <v>127</v>
      </c>
      <c r="AS227" s="3" t="s">
        <v>127</v>
      </c>
      <c r="AT227" s="3" t="s">
        <v>127</v>
      </c>
      <c r="AU227" s="3" t="s">
        <v>127</v>
      </c>
      <c r="AV227" s="3" t="s">
        <v>127</v>
      </c>
      <c r="AW227" s="3" t="s">
        <v>127</v>
      </c>
      <c r="AX227" s="3" t="s">
        <v>127</v>
      </c>
      <c r="AY227" s="3" t="s">
        <v>127</v>
      </c>
      <c r="AZ227" s="3" t="s">
        <v>127</v>
      </c>
      <c r="BA227" s="3" t="s">
        <v>127</v>
      </c>
      <c r="BB227" s="3" t="s">
        <v>127</v>
      </c>
      <c r="BC227" s="3" t="s">
        <v>127</v>
      </c>
      <c r="BD227" s="3">
        <v>2.2999999999999998</v>
      </c>
      <c r="BE227" s="3">
        <v>80.8</v>
      </c>
      <c r="BF227" s="3" t="s">
        <v>127</v>
      </c>
      <c r="BG227" s="3" t="s">
        <v>127</v>
      </c>
      <c r="BH227" s="3" t="s">
        <v>127</v>
      </c>
      <c r="BI227" s="3" t="s">
        <v>127</v>
      </c>
      <c r="BJ227" s="3" t="s">
        <v>127</v>
      </c>
      <c r="BK227" s="3" t="s">
        <v>127</v>
      </c>
      <c r="BL227" s="3" t="s">
        <v>127</v>
      </c>
      <c r="BM227" s="3" t="s">
        <v>127</v>
      </c>
      <c r="BN227" s="3" t="s">
        <v>127</v>
      </c>
      <c r="BO227" s="3" t="s">
        <v>127</v>
      </c>
      <c r="BP227" s="3" t="s">
        <v>127</v>
      </c>
      <c r="BQ227" s="3" t="s">
        <v>127</v>
      </c>
      <c r="BR227" s="3" t="s">
        <v>127</v>
      </c>
      <c r="BS227" s="3" t="s">
        <v>127</v>
      </c>
      <c r="BT227" s="3" t="s">
        <v>127</v>
      </c>
      <c r="BU227" s="3" t="s">
        <v>127</v>
      </c>
      <c r="BV227" s="3" t="s">
        <v>127</v>
      </c>
      <c r="BW227" s="3" t="s">
        <v>127</v>
      </c>
      <c r="BX227" s="3" t="s">
        <v>127</v>
      </c>
      <c r="BY227" s="3" t="s">
        <v>127</v>
      </c>
      <c r="BZ227" s="3" t="s">
        <v>127</v>
      </c>
      <c r="CA227" s="3" t="s">
        <v>127</v>
      </c>
      <c r="CB227" s="3" t="s">
        <v>127</v>
      </c>
      <c r="CC227" s="3" t="s">
        <v>127</v>
      </c>
      <c r="CD227" s="3">
        <v>1320.53</v>
      </c>
      <c r="CE227" s="3" t="s">
        <v>127</v>
      </c>
      <c r="CF227" s="3" t="s">
        <v>127</v>
      </c>
      <c r="CG227" s="3" t="s">
        <v>127</v>
      </c>
      <c r="CH227" s="3" t="s">
        <v>127</v>
      </c>
      <c r="CI227" s="3">
        <v>29.9</v>
      </c>
      <c r="CJ227" s="3" t="s">
        <v>154</v>
      </c>
      <c r="CK227" s="3" t="s">
        <v>127</v>
      </c>
      <c r="CL227" s="3" t="s">
        <v>127</v>
      </c>
      <c r="CM227" s="3" t="s">
        <v>127</v>
      </c>
      <c r="CN227" s="3" t="s">
        <v>127</v>
      </c>
      <c r="CO227" s="3" t="s">
        <v>127</v>
      </c>
      <c r="CP227" s="3" t="s">
        <v>127</v>
      </c>
      <c r="CQ227" s="3" t="s">
        <v>127</v>
      </c>
      <c r="CR227" s="3" t="s">
        <v>127</v>
      </c>
      <c r="CS227" s="3" t="s">
        <v>127</v>
      </c>
      <c r="CT227" s="3"/>
      <c r="CU227" s="111">
        <v>18.565000000000001</v>
      </c>
      <c r="CV227" s="110">
        <v>26.503</v>
      </c>
      <c r="CW227" s="106" t="s">
        <v>127</v>
      </c>
      <c r="CX227" s="110">
        <v>3.8039999999999998</v>
      </c>
      <c r="CY227" s="99">
        <v>1.254</v>
      </c>
      <c r="CZ227" s="99" t="s">
        <v>153</v>
      </c>
      <c r="DA227" s="99" t="s">
        <v>153</v>
      </c>
      <c r="DB227" s="106" t="s">
        <v>127</v>
      </c>
      <c r="DC227" s="106" t="s">
        <v>127</v>
      </c>
      <c r="DD227" s="99"/>
      <c r="DE227" s="106" t="s">
        <v>127</v>
      </c>
      <c r="DF227" s="106" t="s">
        <v>127</v>
      </c>
      <c r="DG227" s="106" t="s">
        <v>127</v>
      </c>
      <c r="DH227" s="99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</row>
    <row r="228" spans="1:136" s="90" customFormat="1" x14ac:dyDescent="0.2">
      <c r="A228" s="3">
        <v>62</v>
      </c>
      <c r="B228" s="19">
        <v>41862</v>
      </c>
      <c r="C228" s="3">
        <v>17313611</v>
      </c>
      <c r="D228" s="17" t="s">
        <v>261</v>
      </c>
      <c r="E228" s="15">
        <v>1651.3230000000001</v>
      </c>
      <c r="F228" s="15">
        <v>2164.7759999999998</v>
      </c>
      <c r="G228" s="3"/>
      <c r="H228" s="86"/>
      <c r="I228" s="15">
        <v>0.168903</v>
      </c>
      <c r="J228" s="15"/>
      <c r="K228" s="71" t="s">
        <v>127</v>
      </c>
      <c r="L228" s="15"/>
      <c r="M228" s="15"/>
      <c r="N228" s="15" t="s">
        <v>127</v>
      </c>
      <c r="O228" s="15" t="s">
        <v>197</v>
      </c>
      <c r="P228" s="15"/>
      <c r="Q228" s="15"/>
      <c r="R228" s="15"/>
      <c r="S228" s="15"/>
      <c r="T228" s="15"/>
      <c r="U228" s="15">
        <v>0.41991200000000001</v>
      </c>
      <c r="V228" s="15"/>
      <c r="W228" s="15">
        <v>83.616600000000005</v>
      </c>
      <c r="X228" s="15">
        <v>2.17963</v>
      </c>
      <c r="Y228" s="15">
        <v>8.4302799999999998</v>
      </c>
      <c r="Z228" s="15">
        <v>88.924800000000005</v>
      </c>
      <c r="AA228" s="15">
        <v>100.7916</v>
      </c>
      <c r="AB228" s="15" t="s">
        <v>180</v>
      </c>
      <c r="AC228" s="15">
        <v>73.566500000000005</v>
      </c>
      <c r="AD228" s="15">
        <v>245</v>
      </c>
      <c r="AE228" s="15">
        <v>55.465499999999999</v>
      </c>
      <c r="AF228" s="15"/>
      <c r="AG228" s="15"/>
      <c r="AH228" s="15"/>
      <c r="AI228" s="15"/>
      <c r="AJ228" s="15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 t="s">
        <v>262</v>
      </c>
      <c r="CE228" s="3"/>
      <c r="CF228" s="3"/>
      <c r="CG228" s="3"/>
      <c r="CH228" s="3"/>
      <c r="CI228" s="3" t="s">
        <v>263</v>
      </c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111">
        <v>2.1869999999999998</v>
      </c>
      <c r="CV228" s="110">
        <v>126.9</v>
      </c>
      <c r="CW228" s="106" t="s">
        <v>127</v>
      </c>
      <c r="CX228" s="99">
        <v>2.5</v>
      </c>
      <c r="CY228" s="110">
        <v>1.5</v>
      </c>
      <c r="CZ228" s="106" t="s">
        <v>127</v>
      </c>
      <c r="DA228" s="106" t="s">
        <v>127</v>
      </c>
      <c r="DB228" s="106" t="s">
        <v>127</v>
      </c>
      <c r="DC228" s="106" t="s">
        <v>127</v>
      </c>
      <c r="DD228" s="99"/>
      <c r="DE228" s="106" t="s">
        <v>127</v>
      </c>
      <c r="DF228" s="106" t="s">
        <v>127</v>
      </c>
      <c r="DG228" s="106" t="s">
        <v>127</v>
      </c>
      <c r="DH228" s="99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</row>
    <row r="229" spans="1:136" s="90" customFormat="1" x14ac:dyDescent="0.2">
      <c r="A229" s="3">
        <v>62</v>
      </c>
      <c r="B229" s="19">
        <v>42157</v>
      </c>
      <c r="C229" s="3">
        <v>17313611</v>
      </c>
      <c r="D229" s="17" t="s">
        <v>261</v>
      </c>
      <c r="E229" s="15">
        <v>1322.5092999999999</v>
      </c>
      <c r="F229" s="15">
        <v>1751.4329</v>
      </c>
      <c r="G229" s="3" t="s">
        <v>127</v>
      </c>
      <c r="H229" s="86">
        <v>34.913499999999999</v>
      </c>
      <c r="I229" s="15">
        <v>66.927300000000002</v>
      </c>
      <c r="J229" s="15" t="s">
        <v>127</v>
      </c>
      <c r="K229" s="15" t="s">
        <v>127</v>
      </c>
      <c r="L229" s="15" t="s">
        <v>127</v>
      </c>
      <c r="M229" s="15">
        <v>5375.85</v>
      </c>
      <c r="N229" s="15" t="s">
        <v>127</v>
      </c>
      <c r="O229" s="15" t="s">
        <v>127</v>
      </c>
      <c r="P229" s="15">
        <v>5.62378</v>
      </c>
      <c r="Q229" s="15">
        <v>18.2806</v>
      </c>
      <c r="R229" s="15" t="s">
        <v>127</v>
      </c>
      <c r="S229" s="15">
        <v>300.12</v>
      </c>
      <c r="T229" s="15">
        <v>16.861799999999999</v>
      </c>
      <c r="U229" s="15"/>
      <c r="V229" s="15">
        <v>8.6999999999999993</v>
      </c>
      <c r="W229" s="15">
        <v>93.567899999999995</v>
      </c>
      <c r="X229" s="15">
        <v>1.5685500000000001</v>
      </c>
      <c r="Y229" s="15">
        <v>11.163500000000001</v>
      </c>
      <c r="Z229" s="15">
        <v>112.24</v>
      </c>
      <c r="AA229" s="15">
        <v>123.18300000000001</v>
      </c>
      <c r="AB229" s="15">
        <v>0.2732</v>
      </c>
      <c r="AC229" s="15">
        <v>68.154700000000005</v>
      </c>
      <c r="AD229" s="15">
        <v>302.8</v>
      </c>
      <c r="AE229" s="15">
        <v>65.235299999999995</v>
      </c>
      <c r="AF229" s="15"/>
      <c r="AG229" s="15"/>
      <c r="AH229" s="15"/>
      <c r="AI229" s="15"/>
      <c r="AJ229" s="15"/>
      <c r="AK229" s="3" t="s">
        <v>127</v>
      </c>
      <c r="AL229" s="3" t="s">
        <v>127</v>
      </c>
      <c r="AM229" s="3" t="s">
        <v>127</v>
      </c>
      <c r="AN229" s="3" t="s">
        <v>127</v>
      </c>
      <c r="AO229" s="3" t="s">
        <v>127</v>
      </c>
      <c r="AP229" s="3" t="s">
        <v>127</v>
      </c>
      <c r="AQ229" s="3">
        <v>8.42</v>
      </c>
      <c r="AR229" s="3" t="s">
        <v>127</v>
      </c>
      <c r="AS229" s="3" t="s">
        <v>154</v>
      </c>
      <c r="AT229" s="3" t="s">
        <v>127</v>
      </c>
      <c r="AU229" s="3" t="s">
        <v>127</v>
      </c>
      <c r="AV229" s="3" t="s">
        <v>127</v>
      </c>
      <c r="AW229" s="3" t="s">
        <v>127</v>
      </c>
      <c r="AX229" s="3" t="s">
        <v>127</v>
      </c>
      <c r="AY229" s="3" t="s">
        <v>127</v>
      </c>
      <c r="AZ229" s="3" t="s">
        <v>127</v>
      </c>
      <c r="BA229" s="3" t="s">
        <v>127</v>
      </c>
      <c r="BB229" s="3" t="s">
        <v>127</v>
      </c>
      <c r="BC229" s="3">
        <v>3.7</v>
      </c>
      <c r="BD229" s="3">
        <v>5.78</v>
      </c>
      <c r="BE229" s="3">
        <v>185</v>
      </c>
      <c r="BF229" s="3" t="s">
        <v>127</v>
      </c>
      <c r="BG229" s="3" t="s">
        <v>127</v>
      </c>
      <c r="BH229" s="3" t="s">
        <v>127</v>
      </c>
      <c r="BI229" s="3" t="s">
        <v>127</v>
      </c>
      <c r="BJ229" s="3" t="s">
        <v>127</v>
      </c>
      <c r="BK229" s="3" t="s">
        <v>127</v>
      </c>
      <c r="BL229" s="3" t="s">
        <v>127</v>
      </c>
      <c r="BM229" s="3" t="s">
        <v>127</v>
      </c>
      <c r="BN229" s="3" t="s">
        <v>127</v>
      </c>
      <c r="BO229" s="3" t="s">
        <v>127</v>
      </c>
      <c r="BP229" s="3" t="s">
        <v>127</v>
      </c>
      <c r="BQ229" s="3" t="s">
        <v>127</v>
      </c>
      <c r="BR229" s="3" t="s">
        <v>127</v>
      </c>
      <c r="BS229" s="3" t="s">
        <v>127</v>
      </c>
      <c r="BT229" s="3" t="s">
        <v>127</v>
      </c>
      <c r="BU229" s="3" t="s">
        <v>127</v>
      </c>
      <c r="BV229" s="3" t="s">
        <v>127</v>
      </c>
      <c r="BW229" s="3" t="s">
        <v>127</v>
      </c>
      <c r="BX229" s="3" t="s">
        <v>127</v>
      </c>
      <c r="BY229" s="3" t="s">
        <v>127</v>
      </c>
      <c r="BZ229" s="3" t="s">
        <v>127</v>
      </c>
      <c r="CA229" s="3" t="s">
        <v>127</v>
      </c>
      <c r="CB229" s="3" t="s">
        <v>127</v>
      </c>
      <c r="CC229" s="3">
        <v>2.1</v>
      </c>
      <c r="CD229" s="3">
        <v>2012.4</v>
      </c>
      <c r="CE229" s="3" t="s">
        <v>127</v>
      </c>
      <c r="CF229" s="3" t="s">
        <v>127</v>
      </c>
      <c r="CG229" s="3" t="s">
        <v>127</v>
      </c>
      <c r="CH229" s="3" t="s">
        <v>127</v>
      </c>
      <c r="CI229" s="3">
        <v>67.099999999999994</v>
      </c>
      <c r="CJ229" s="3" t="s">
        <v>154</v>
      </c>
      <c r="CK229" s="3" t="s">
        <v>127</v>
      </c>
      <c r="CL229" s="3" t="s">
        <v>127</v>
      </c>
      <c r="CM229" s="3" t="s">
        <v>127</v>
      </c>
      <c r="CN229" s="3" t="s">
        <v>127</v>
      </c>
      <c r="CO229" s="3" t="s">
        <v>127</v>
      </c>
      <c r="CP229" s="3" t="s">
        <v>127</v>
      </c>
      <c r="CQ229" s="3" t="s">
        <v>127</v>
      </c>
      <c r="CR229" s="3" t="s">
        <v>127</v>
      </c>
      <c r="CS229" s="3" t="s">
        <v>168</v>
      </c>
      <c r="CT229" s="3"/>
      <c r="CU229" s="111">
        <v>3.34</v>
      </c>
      <c r="CV229" s="111">
        <v>132.4</v>
      </c>
      <c r="CW229" s="111" t="s">
        <v>156</v>
      </c>
      <c r="CX229" s="111">
        <v>3.25</v>
      </c>
      <c r="CY229" s="111">
        <v>1.254</v>
      </c>
      <c r="CZ229" s="106" t="s">
        <v>127</v>
      </c>
      <c r="DA229" s="111" t="s">
        <v>156</v>
      </c>
      <c r="DB229" s="106" t="s">
        <v>127</v>
      </c>
      <c r="DC229" s="106" t="s">
        <v>127</v>
      </c>
      <c r="DD229" s="99"/>
      <c r="DE229" s="111" t="s">
        <v>295</v>
      </c>
      <c r="DF229" s="111" t="s">
        <v>295</v>
      </c>
      <c r="DG229" s="111" t="s">
        <v>295</v>
      </c>
      <c r="DH229" s="106" t="s">
        <v>127</v>
      </c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</row>
    <row r="230" spans="1:136" s="90" customFormat="1" x14ac:dyDescent="0.2">
      <c r="A230" s="3">
        <v>62</v>
      </c>
      <c r="B230" s="19">
        <v>42911</v>
      </c>
      <c r="C230" s="3">
        <v>17313611</v>
      </c>
      <c r="D230" s="17" t="s">
        <v>261</v>
      </c>
      <c r="E230" s="15">
        <v>583</v>
      </c>
      <c r="F230" s="15">
        <v>825</v>
      </c>
      <c r="G230" s="3" t="s">
        <v>127</v>
      </c>
      <c r="H230" s="86">
        <v>30.9451</v>
      </c>
      <c r="I230" s="15">
        <v>73.278199999999998</v>
      </c>
      <c r="J230" s="15" t="s">
        <v>127</v>
      </c>
      <c r="K230" s="15" t="s">
        <v>127</v>
      </c>
      <c r="L230" s="15" t="s">
        <v>127</v>
      </c>
      <c r="M230" s="15">
        <v>4183.5</v>
      </c>
      <c r="N230" s="15" t="s">
        <v>127</v>
      </c>
      <c r="O230" s="15">
        <v>4.4408200000000004</v>
      </c>
      <c r="P230" s="15" t="s">
        <v>136</v>
      </c>
      <c r="Q230" s="15">
        <v>12.1473</v>
      </c>
      <c r="R230" s="15" t="s">
        <v>127</v>
      </c>
      <c r="S230" s="15"/>
      <c r="T230" s="15">
        <v>4.3010999999999999</v>
      </c>
      <c r="U230" s="15">
        <v>302.08699999999999</v>
      </c>
      <c r="V230" s="3" t="s">
        <v>150</v>
      </c>
      <c r="W230" s="15">
        <v>92.872900000000001</v>
      </c>
      <c r="X230" s="15">
        <v>1.57717</v>
      </c>
      <c r="Y230" s="15">
        <v>12.368600000000001</v>
      </c>
      <c r="Z230" s="15">
        <v>121.108</v>
      </c>
      <c r="AA230" s="15">
        <v>128.88650000000001</v>
      </c>
      <c r="AB230" s="15">
        <v>0.43309999999999998</v>
      </c>
      <c r="AC230" s="15">
        <v>63.032600000000002</v>
      </c>
      <c r="AD230" s="15">
        <v>329</v>
      </c>
      <c r="AE230" s="15">
        <v>66.299499999999995</v>
      </c>
      <c r="AF230" s="15"/>
      <c r="AG230" s="15"/>
      <c r="AH230" s="15"/>
      <c r="AI230" s="15"/>
      <c r="AJ230" s="15"/>
      <c r="AK230" s="3" t="s">
        <v>127</v>
      </c>
      <c r="AL230" s="3" t="s">
        <v>127</v>
      </c>
      <c r="AM230" s="3" t="s">
        <v>127</v>
      </c>
      <c r="AN230" s="3" t="s">
        <v>127</v>
      </c>
      <c r="AO230" s="3" t="s">
        <v>127</v>
      </c>
      <c r="AP230" s="3" t="s">
        <v>127</v>
      </c>
      <c r="AQ230" s="3">
        <v>9.8000000000000007</v>
      </c>
      <c r="AR230" s="3" t="s">
        <v>127</v>
      </c>
      <c r="AS230" s="3" t="s">
        <v>127</v>
      </c>
      <c r="AT230" s="3" t="s">
        <v>127</v>
      </c>
      <c r="AU230" s="3" t="s">
        <v>127</v>
      </c>
      <c r="AV230" s="3" t="s">
        <v>127</v>
      </c>
      <c r="AW230" s="3" t="s">
        <v>127</v>
      </c>
      <c r="AX230" s="3" t="s">
        <v>127</v>
      </c>
      <c r="AY230" s="3" t="s">
        <v>127</v>
      </c>
      <c r="AZ230" s="3" t="s">
        <v>127</v>
      </c>
      <c r="BA230" s="3" t="s">
        <v>127</v>
      </c>
      <c r="BB230" s="3" t="s">
        <v>127</v>
      </c>
      <c r="BC230" s="3" t="s">
        <v>127</v>
      </c>
      <c r="BD230" s="3">
        <v>5.58</v>
      </c>
      <c r="BE230" s="3">
        <f>6.76*43</f>
        <v>290.68</v>
      </c>
      <c r="BF230" s="3" t="s">
        <v>127</v>
      </c>
      <c r="BG230" s="3" t="s">
        <v>127</v>
      </c>
      <c r="BH230" s="3" t="s">
        <v>127</v>
      </c>
      <c r="BI230" s="3" t="s">
        <v>127</v>
      </c>
      <c r="BJ230" s="3" t="s">
        <v>127</v>
      </c>
      <c r="BK230" s="3" t="s">
        <v>127</v>
      </c>
      <c r="BL230" s="3" t="s">
        <v>127</v>
      </c>
      <c r="BM230" s="3" t="s">
        <v>127</v>
      </c>
      <c r="BN230" s="3" t="s">
        <v>127</v>
      </c>
      <c r="BO230" s="3" t="s">
        <v>127</v>
      </c>
      <c r="BP230" s="3" t="s">
        <v>127</v>
      </c>
      <c r="BQ230" s="3" t="s">
        <v>127</v>
      </c>
      <c r="BR230" s="3" t="s">
        <v>127</v>
      </c>
      <c r="BS230" s="3" t="s">
        <v>127</v>
      </c>
      <c r="BT230" s="3" t="s">
        <v>127</v>
      </c>
      <c r="BU230" s="3" t="s">
        <v>127</v>
      </c>
      <c r="BV230" s="3" t="s">
        <v>127</v>
      </c>
      <c r="BW230" s="3" t="s">
        <v>127</v>
      </c>
      <c r="BX230" s="3" t="s">
        <v>127</v>
      </c>
      <c r="BY230" s="3" t="s">
        <v>127</v>
      </c>
      <c r="BZ230" s="3" t="s">
        <v>127</v>
      </c>
      <c r="CA230" s="3" t="s">
        <v>127</v>
      </c>
      <c r="CB230" s="3" t="s">
        <v>127</v>
      </c>
      <c r="CC230" s="3" t="s">
        <v>127</v>
      </c>
      <c r="CD230" s="3">
        <f>38.2*43</f>
        <v>1642.6000000000001</v>
      </c>
      <c r="CE230" s="3" t="s">
        <v>127</v>
      </c>
      <c r="CF230" s="3" t="s">
        <v>127</v>
      </c>
      <c r="CG230" s="3" t="s">
        <v>127</v>
      </c>
      <c r="CH230" s="3" t="s">
        <v>127</v>
      </c>
      <c r="CI230" s="3">
        <v>68</v>
      </c>
      <c r="CJ230" s="3" t="s">
        <v>127</v>
      </c>
      <c r="CK230" s="3" t="s">
        <v>127</v>
      </c>
      <c r="CL230" s="3" t="s">
        <v>127</v>
      </c>
      <c r="CM230" s="3" t="s">
        <v>127</v>
      </c>
      <c r="CN230" s="3" t="s">
        <v>127</v>
      </c>
      <c r="CO230" s="3" t="s">
        <v>127</v>
      </c>
      <c r="CP230" s="3" t="s">
        <v>127</v>
      </c>
      <c r="CQ230" s="3" t="s">
        <v>127</v>
      </c>
      <c r="CR230" s="3" t="s">
        <v>127</v>
      </c>
      <c r="CS230" s="3" t="s">
        <v>127</v>
      </c>
      <c r="CT230" s="3"/>
      <c r="CU230" s="111">
        <v>1.5</v>
      </c>
      <c r="CV230" s="111">
        <v>74.5</v>
      </c>
      <c r="CW230" s="106" t="s">
        <v>127</v>
      </c>
      <c r="CX230" s="111">
        <v>1.2</v>
      </c>
      <c r="CY230" s="111">
        <v>1.17</v>
      </c>
      <c r="CZ230" s="106" t="s">
        <v>127</v>
      </c>
      <c r="DA230" s="106" t="s">
        <v>127</v>
      </c>
      <c r="DB230" s="106" t="s">
        <v>127</v>
      </c>
      <c r="DC230" s="106" t="s">
        <v>127</v>
      </c>
      <c r="DD230" s="106" t="s">
        <v>127</v>
      </c>
      <c r="DE230" s="99"/>
      <c r="DF230" s="99"/>
      <c r="DG230" s="99"/>
      <c r="DH230" s="99"/>
      <c r="DI230" s="3" t="s">
        <v>264</v>
      </c>
      <c r="DJ230" s="3" t="s">
        <v>127</v>
      </c>
      <c r="DK230" s="3">
        <v>588</v>
      </c>
      <c r="DL230" s="3">
        <v>1002</v>
      </c>
      <c r="DM230" s="3" t="s">
        <v>127</v>
      </c>
      <c r="DN230" s="3" t="s">
        <v>127</v>
      </c>
      <c r="DO230" s="3" t="s">
        <v>127</v>
      </c>
      <c r="DP230" s="3" t="s">
        <v>127</v>
      </c>
      <c r="DQ230" s="3" t="s">
        <v>127</v>
      </c>
      <c r="DR230" s="3" t="s">
        <v>127</v>
      </c>
      <c r="DS230" s="3" t="s">
        <v>127</v>
      </c>
      <c r="DT230" s="3" t="s">
        <v>127</v>
      </c>
      <c r="DU230" s="3" t="s">
        <v>127</v>
      </c>
      <c r="DV230" s="3" t="s">
        <v>127</v>
      </c>
      <c r="DW230" s="3" t="s">
        <v>127</v>
      </c>
      <c r="DX230" s="3" t="s">
        <v>127</v>
      </c>
      <c r="DY230" s="3" t="s">
        <v>127</v>
      </c>
      <c r="DZ230" s="3" t="s">
        <v>127</v>
      </c>
      <c r="EA230" s="3" t="s">
        <v>127</v>
      </c>
      <c r="EB230" s="3" t="s">
        <v>127</v>
      </c>
      <c r="EC230" s="3" t="s">
        <v>127</v>
      </c>
      <c r="ED230" s="3" t="s">
        <v>127</v>
      </c>
      <c r="EE230" s="3" t="s">
        <v>127</v>
      </c>
    </row>
    <row r="231" spans="1:136" s="90" customFormat="1" x14ac:dyDescent="0.2">
      <c r="A231" s="3">
        <v>62</v>
      </c>
      <c r="B231" s="19">
        <v>43202</v>
      </c>
      <c r="C231" s="3">
        <v>17313611</v>
      </c>
      <c r="D231" s="17" t="s">
        <v>261</v>
      </c>
      <c r="E231" s="3">
        <v>3010</v>
      </c>
      <c r="F231" s="3">
        <v>1850</v>
      </c>
      <c r="G231" s="3" t="s">
        <v>127</v>
      </c>
      <c r="H231" s="2">
        <v>33.386000000000003</v>
      </c>
      <c r="I231" s="3">
        <v>59.273499999999999</v>
      </c>
      <c r="J231" s="3" t="s">
        <v>127</v>
      </c>
      <c r="K231" s="3" t="s">
        <v>127</v>
      </c>
      <c r="L231" s="3" t="s">
        <v>127</v>
      </c>
      <c r="M231" s="2">
        <v>1808.6</v>
      </c>
      <c r="N231" s="3" t="s">
        <v>127</v>
      </c>
      <c r="O231" s="3" t="s">
        <v>140</v>
      </c>
      <c r="P231" s="3" t="s">
        <v>127</v>
      </c>
      <c r="Q231" s="2">
        <v>4.90367</v>
      </c>
      <c r="R231" s="3" t="s">
        <v>127</v>
      </c>
      <c r="S231" s="3" t="s">
        <v>127</v>
      </c>
      <c r="T231" s="2">
        <v>6.2084999999999999</v>
      </c>
      <c r="U231" s="2">
        <v>287.28199999999998</v>
      </c>
      <c r="V231" s="2"/>
      <c r="W231" s="2">
        <v>70.276899999999998</v>
      </c>
      <c r="X231" s="2">
        <v>1.4558</v>
      </c>
      <c r="Y231" s="2">
        <v>10.633599999999999</v>
      </c>
      <c r="Z231" s="2">
        <v>105.208</v>
      </c>
      <c r="AA231" s="2">
        <v>103.2129</v>
      </c>
      <c r="AB231" s="85">
        <v>0.22620000000000001</v>
      </c>
      <c r="AC231" s="2">
        <v>107.0762</v>
      </c>
      <c r="AD231" s="2">
        <v>213</v>
      </c>
      <c r="AE231" s="2">
        <v>44.967500000000001</v>
      </c>
      <c r="AF231" s="3"/>
      <c r="AG231" s="3"/>
      <c r="AH231" s="3"/>
      <c r="AI231" s="4">
        <v>1126</v>
      </c>
      <c r="AJ231" s="4"/>
      <c r="AK231" s="3" t="s">
        <v>127</v>
      </c>
      <c r="AL231" s="3" t="s">
        <v>127</v>
      </c>
      <c r="AM231" s="3" t="s">
        <v>127</v>
      </c>
      <c r="AN231" s="3" t="s">
        <v>127</v>
      </c>
      <c r="AO231" s="3" t="s">
        <v>127</v>
      </c>
      <c r="AP231" s="3" t="s">
        <v>127</v>
      </c>
      <c r="AQ231" s="3">
        <v>5</v>
      </c>
      <c r="AR231" s="3" t="s">
        <v>127</v>
      </c>
      <c r="AS231" s="3">
        <v>2</v>
      </c>
      <c r="AT231" s="3" t="s">
        <v>127</v>
      </c>
      <c r="AU231" s="3" t="s">
        <v>127</v>
      </c>
      <c r="AV231" s="3" t="s">
        <v>127</v>
      </c>
      <c r="AW231" s="3" t="s">
        <v>127</v>
      </c>
      <c r="AX231" s="3" t="s">
        <v>127</v>
      </c>
      <c r="AY231" s="3" t="s">
        <v>127</v>
      </c>
      <c r="AZ231" s="3" t="s">
        <v>127</v>
      </c>
      <c r="BA231" s="3" t="s">
        <v>127</v>
      </c>
      <c r="BB231" s="3" t="s">
        <v>127</v>
      </c>
      <c r="BC231" s="3">
        <v>3</v>
      </c>
      <c r="BD231" s="3">
        <v>5.8</v>
      </c>
      <c r="BE231" s="2">
        <v>102.64500000000001</v>
      </c>
      <c r="BF231" s="3" t="s">
        <v>127</v>
      </c>
      <c r="BG231" s="3" t="s">
        <v>127</v>
      </c>
      <c r="BH231" s="3" t="s">
        <v>127</v>
      </c>
      <c r="BI231" s="3" t="s">
        <v>127</v>
      </c>
      <c r="BJ231" s="3" t="s">
        <v>127</v>
      </c>
      <c r="BK231" s="3" t="s">
        <v>127</v>
      </c>
      <c r="BL231" s="3" t="s">
        <v>127</v>
      </c>
      <c r="BM231" s="3" t="s">
        <v>127</v>
      </c>
      <c r="BN231" s="3" t="s">
        <v>127</v>
      </c>
      <c r="BO231" s="3" t="s">
        <v>127</v>
      </c>
      <c r="BP231" s="3" t="s">
        <v>127</v>
      </c>
      <c r="BQ231" s="3" t="s">
        <v>127</v>
      </c>
      <c r="BR231" s="3" t="s">
        <v>127</v>
      </c>
      <c r="BS231" s="3" t="s">
        <v>127</v>
      </c>
      <c r="BT231" s="3" t="s">
        <v>127</v>
      </c>
      <c r="BU231" s="3" t="s">
        <v>127</v>
      </c>
      <c r="BV231" s="3" t="s">
        <v>127</v>
      </c>
      <c r="BW231" s="3" t="s">
        <v>127</v>
      </c>
      <c r="BX231" s="3" t="s">
        <v>127</v>
      </c>
      <c r="BY231" s="3" t="s">
        <v>127</v>
      </c>
      <c r="BZ231" s="3" t="s">
        <v>127</v>
      </c>
      <c r="CA231" s="3" t="s">
        <v>127</v>
      </c>
      <c r="CB231" s="3" t="s">
        <v>127</v>
      </c>
      <c r="CC231" s="3" t="s">
        <v>127</v>
      </c>
      <c r="CD231" s="2">
        <v>840.50999999999988</v>
      </c>
      <c r="CE231" s="3" t="s">
        <v>127</v>
      </c>
      <c r="CF231" s="3" t="s">
        <v>127</v>
      </c>
      <c r="CG231" s="3" t="s">
        <v>127</v>
      </c>
      <c r="CH231" s="3" t="s">
        <v>127</v>
      </c>
      <c r="CI231" s="3">
        <v>75.3</v>
      </c>
      <c r="CJ231" s="3" t="s">
        <v>127</v>
      </c>
      <c r="CK231" s="3" t="s">
        <v>127</v>
      </c>
      <c r="CL231" s="3" t="s">
        <v>127</v>
      </c>
      <c r="CM231" s="3" t="s">
        <v>127</v>
      </c>
      <c r="CN231" s="3" t="s">
        <v>127</v>
      </c>
      <c r="CO231" s="3" t="s">
        <v>127</v>
      </c>
      <c r="CP231" s="3" t="s">
        <v>127</v>
      </c>
      <c r="CQ231" s="3" t="s">
        <v>127</v>
      </c>
      <c r="CR231" s="3" t="s">
        <v>127</v>
      </c>
      <c r="CS231" s="3" t="s">
        <v>127</v>
      </c>
      <c r="CT231" s="3"/>
      <c r="CU231" s="106" t="s">
        <v>127</v>
      </c>
      <c r="CV231" s="111">
        <v>102</v>
      </c>
      <c r="CW231" s="106" t="s">
        <v>127</v>
      </c>
      <c r="CX231" s="99">
        <v>10</v>
      </c>
      <c r="CY231" s="99">
        <v>1.9</v>
      </c>
      <c r="CZ231" s="106" t="s">
        <v>127</v>
      </c>
      <c r="DA231" s="106" t="s">
        <v>127</v>
      </c>
      <c r="DB231" s="106" t="s">
        <v>127</v>
      </c>
      <c r="DC231" s="106" t="s">
        <v>127</v>
      </c>
      <c r="DD231" s="106" t="s">
        <v>127</v>
      </c>
      <c r="DE231" s="99"/>
      <c r="DF231" s="99"/>
      <c r="DG231" s="99"/>
      <c r="DH231" s="99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</row>
    <row r="232" spans="1:136" s="90" customFormat="1" x14ac:dyDescent="0.2">
      <c r="A232" s="3">
        <v>62</v>
      </c>
      <c r="B232" s="19">
        <v>43516</v>
      </c>
      <c r="C232" s="3">
        <v>17313611</v>
      </c>
      <c r="D232" s="17" t="s">
        <v>261</v>
      </c>
      <c r="E232" s="2">
        <f>152.195
*20</f>
        <v>3043.8999999999996</v>
      </c>
      <c r="F232" s="2">
        <f>83.2244
*20</f>
        <v>1664.4880000000001</v>
      </c>
      <c r="G232" s="3" t="s">
        <v>127</v>
      </c>
      <c r="H232" s="2">
        <v>35.540399999999998</v>
      </c>
      <c r="I232" s="2">
        <v>62.7517</v>
      </c>
      <c r="J232" s="3" t="s">
        <v>127</v>
      </c>
      <c r="K232" s="3" t="s">
        <v>127</v>
      </c>
      <c r="L232" s="3" t="s">
        <v>127</v>
      </c>
      <c r="M232" s="3">
        <v>1119.06</v>
      </c>
      <c r="N232" s="3" t="s">
        <v>127</v>
      </c>
      <c r="O232" s="2">
        <v>3.9796200000000002</v>
      </c>
      <c r="P232" s="2" t="s">
        <v>127</v>
      </c>
      <c r="Q232" s="3" t="s">
        <v>127</v>
      </c>
      <c r="R232" s="3" t="s">
        <v>127</v>
      </c>
      <c r="S232" s="3" t="s">
        <v>127</v>
      </c>
      <c r="T232" s="2">
        <v>16.832799999999999</v>
      </c>
      <c r="U232" s="3"/>
      <c r="V232" s="3">
        <v>6.3</v>
      </c>
      <c r="W232" s="2">
        <v>64.021000000000001</v>
      </c>
      <c r="X232" s="2">
        <v>1.4844299999999999</v>
      </c>
      <c r="Y232" s="2">
        <v>10.905099999999999</v>
      </c>
      <c r="Z232" s="2">
        <v>104.489</v>
      </c>
      <c r="AA232" s="2">
        <v>90.616</v>
      </c>
      <c r="AB232" s="2" t="s">
        <v>148</v>
      </c>
      <c r="AC232" s="2">
        <v>110.753</v>
      </c>
      <c r="AD232" s="2">
        <v>192</v>
      </c>
      <c r="AE232" s="2">
        <v>41.412500000000001</v>
      </c>
      <c r="AF232" s="2"/>
      <c r="AG232" s="2"/>
      <c r="AH232" s="2"/>
      <c r="AI232" s="88">
        <v>0.82540000000000002</v>
      </c>
      <c r="AJ232" s="88">
        <v>9.1639999999999997</v>
      </c>
      <c r="AK232" s="3" t="s">
        <v>127</v>
      </c>
      <c r="AL232" s="3" t="s">
        <v>127</v>
      </c>
      <c r="AM232" s="4"/>
      <c r="AN232" s="4"/>
      <c r="AO232" s="4"/>
      <c r="AP232" s="3" t="s">
        <v>127</v>
      </c>
      <c r="AQ232" s="3" t="s">
        <v>127</v>
      </c>
      <c r="AR232" s="3" t="s">
        <v>127</v>
      </c>
      <c r="AS232" s="3" t="s">
        <v>127</v>
      </c>
      <c r="AT232" s="3" t="s">
        <v>127</v>
      </c>
      <c r="AU232" s="4"/>
      <c r="AV232" s="4"/>
      <c r="AW232" s="3" t="s">
        <v>127</v>
      </c>
      <c r="AX232" s="3" t="s">
        <v>127</v>
      </c>
      <c r="AY232" s="3" t="s">
        <v>127</v>
      </c>
      <c r="AZ232" s="3" t="s">
        <v>127</v>
      </c>
      <c r="BA232" s="4"/>
      <c r="BB232" s="3" t="s">
        <v>127</v>
      </c>
      <c r="BC232" s="3" t="s">
        <v>127</v>
      </c>
      <c r="BD232" s="3" t="s">
        <v>127</v>
      </c>
      <c r="BE232" s="3" t="s">
        <v>127</v>
      </c>
      <c r="BF232" s="3" t="s">
        <v>127</v>
      </c>
      <c r="BG232" s="3" t="s">
        <v>127</v>
      </c>
      <c r="BH232" s="4"/>
      <c r="BI232" s="4"/>
      <c r="BJ232" s="4"/>
      <c r="BK232" s="4"/>
      <c r="BL232" s="2" t="s">
        <v>128</v>
      </c>
      <c r="BM232" s="4"/>
      <c r="BN232" s="4"/>
      <c r="BO232" s="3" t="s">
        <v>127</v>
      </c>
      <c r="BP232" s="3" t="s">
        <v>127</v>
      </c>
      <c r="BQ232" s="3" t="s">
        <v>127</v>
      </c>
      <c r="BR232" s="3" t="s">
        <v>127</v>
      </c>
      <c r="BS232" s="3" t="s">
        <v>127</v>
      </c>
      <c r="BT232" s="4"/>
      <c r="BU232" s="4"/>
      <c r="BV232" s="4"/>
      <c r="BW232" s="3" t="s">
        <v>127</v>
      </c>
      <c r="BX232" s="4"/>
      <c r="BY232" s="3"/>
      <c r="BZ232" s="3"/>
      <c r="CA232" s="3" t="s">
        <v>127</v>
      </c>
      <c r="CB232" s="3"/>
      <c r="CC232" s="3" t="s">
        <v>127</v>
      </c>
      <c r="CD232" s="2" t="s">
        <v>128</v>
      </c>
      <c r="CE232" s="3" t="s">
        <v>127</v>
      </c>
      <c r="CF232" s="3" t="s">
        <v>127</v>
      </c>
      <c r="CG232" s="3"/>
      <c r="CH232" s="3"/>
      <c r="CI232" s="2" t="s">
        <v>128</v>
      </c>
      <c r="CJ232" s="2" t="s">
        <v>128</v>
      </c>
      <c r="CK232" s="3" t="s">
        <v>127</v>
      </c>
      <c r="CL232" s="3" t="s">
        <v>127</v>
      </c>
      <c r="CM232" s="2" t="s">
        <v>128</v>
      </c>
      <c r="CN232" s="3" t="s">
        <v>127</v>
      </c>
      <c r="CO232" s="3" t="s">
        <v>127</v>
      </c>
      <c r="CP232" s="2" t="s">
        <v>128</v>
      </c>
      <c r="CQ232" s="3" t="s">
        <v>127</v>
      </c>
      <c r="CR232" s="3" t="s">
        <v>127</v>
      </c>
      <c r="CS232" s="2" t="s">
        <v>128</v>
      </c>
      <c r="CT232" s="3" t="s">
        <v>256</v>
      </c>
      <c r="CU232" s="113" t="s">
        <v>133</v>
      </c>
      <c r="CV232" s="113">
        <v>69.2</v>
      </c>
      <c r="CW232" s="109" t="s">
        <v>131</v>
      </c>
      <c r="CX232" s="109">
        <v>1.4</v>
      </c>
      <c r="CY232" s="109">
        <v>3.1</v>
      </c>
      <c r="CZ232" s="109" t="s">
        <v>131</v>
      </c>
      <c r="DA232" s="109" t="s">
        <v>131</v>
      </c>
      <c r="DB232" s="109" t="s">
        <v>131</v>
      </c>
      <c r="DC232" s="109" t="s">
        <v>131</v>
      </c>
      <c r="DD232" s="109" t="s">
        <v>131</v>
      </c>
      <c r="DE232" s="99"/>
      <c r="DF232" s="99"/>
      <c r="DG232" s="99"/>
      <c r="DH232" s="99"/>
      <c r="DI232" s="3" t="s">
        <v>235</v>
      </c>
      <c r="DJ232" s="3" t="s">
        <v>131</v>
      </c>
      <c r="DK232" s="3" t="s">
        <v>131</v>
      </c>
      <c r="DL232" s="3">
        <v>729.3</v>
      </c>
      <c r="DM232" s="3" t="s">
        <v>131</v>
      </c>
      <c r="DN232" s="3" t="s">
        <v>131</v>
      </c>
      <c r="DO232" s="3" t="s">
        <v>131</v>
      </c>
      <c r="DP232" s="3" t="s">
        <v>131</v>
      </c>
      <c r="DQ232" s="3" t="s">
        <v>131</v>
      </c>
      <c r="DR232" s="3" t="s">
        <v>131</v>
      </c>
      <c r="DS232" s="3" t="s">
        <v>131</v>
      </c>
      <c r="DT232" s="3" t="s">
        <v>131</v>
      </c>
      <c r="DU232" s="3" t="s">
        <v>131</v>
      </c>
      <c r="DV232" s="3" t="s">
        <v>131</v>
      </c>
      <c r="DW232" s="3" t="s">
        <v>131</v>
      </c>
      <c r="DX232" s="3" t="s">
        <v>131</v>
      </c>
      <c r="DY232" s="3" t="s">
        <v>131</v>
      </c>
      <c r="DZ232" s="3" t="s">
        <v>131</v>
      </c>
      <c r="EA232" s="3" t="s">
        <v>131</v>
      </c>
      <c r="EB232" s="3" t="s">
        <v>131</v>
      </c>
      <c r="EC232" s="3" t="s">
        <v>131</v>
      </c>
      <c r="ED232" s="3" t="s">
        <v>131</v>
      </c>
      <c r="EE232" s="3" t="s">
        <v>131</v>
      </c>
      <c r="EF232" s="91"/>
    </row>
    <row r="233" spans="1:136" s="90" customFormat="1" x14ac:dyDescent="0.2">
      <c r="A233" s="3">
        <v>63</v>
      </c>
      <c r="B233" s="19">
        <v>41816</v>
      </c>
      <c r="C233" s="3">
        <v>17313612</v>
      </c>
      <c r="D233" s="17" t="s">
        <v>265</v>
      </c>
      <c r="E233" s="15">
        <v>24.2255</v>
      </c>
      <c r="F233" s="15">
        <v>20.7865</v>
      </c>
      <c r="G233" s="3"/>
      <c r="H233" s="86"/>
      <c r="I233" s="15">
        <v>4.5837000000000003E-2</v>
      </c>
      <c r="J233" s="15"/>
      <c r="K233" s="15"/>
      <c r="L233" s="15"/>
      <c r="M233" s="82">
        <v>53</v>
      </c>
      <c r="N233" s="15"/>
      <c r="O233" s="15"/>
      <c r="P233" s="15" t="s">
        <v>167</v>
      </c>
      <c r="Q233" s="15"/>
      <c r="R233" s="15"/>
      <c r="S233" s="15"/>
      <c r="T233" s="15"/>
      <c r="U233" s="15"/>
      <c r="V233" s="15"/>
      <c r="W233" s="15">
        <v>47.459400000000002</v>
      </c>
      <c r="X233" s="15">
        <v>1.81419</v>
      </c>
      <c r="Y233" s="15">
        <v>12.817299999999999</v>
      </c>
      <c r="Z233" s="15">
        <v>60.610599999999998</v>
      </c>
      <c r="AA233" s="15">
        <v>79.247500000000002</v>
      </c>
      <c r="AB233" s="15">
        <v>0.25319999999999998</v>
      </c>
      <c r="AC233" s="15">
        <v>17.473400000000002</v>
      </c>
      <c r="AD233" s="15">
        <v>197</v>
      </c>
      <c r="AE233" s="15">
        <v>24.648299999999999</v>
      </c>
      <c r="AF233" s="15"/>
      <c r="AG233" s="15"/>
      <c r="AH233" s="15"/>
      <c r="AI233" s="15"/>
      <c r="AJ233" s="15"/>
      <c r="AK233" s="3" t="s">
        <v>127</v>
      </c>
      <c r="AL233" s="3" t="s">
        <v>127</v>
      </c>
      <c r="AM233" s="3" t="s">
        <v>127</v>
      </c>
      <c r="AN233" s="3" t="s">
        <v>127</v>
      </c>
      <c r="AO233" s="3" t="s">
        <v>127</v>
      </c>
      <c r="AP233" s="3" t="s">
        <v>127</v>
      </c>
      <c r="AQ233" s="3" t="s">
        <v>127</v>
      </c>
      <c r="AR233" s="3" t="s">
        <v>127</v>
      </c>
      <c r="AS233" s="3" t="s">
        <v>127</v>
      </c>
      <c r="AT233" s="3" t="s">
        <v>127</v>
      </c>
      <c r="AU233" s="3" t="s">
        <v>127</v>
      </c>
      <c r="AV233" s="3" t="s">
        <v>127</v>
      </c>
      <c r="AW233" s="3" t="s">
        <v>127</v>
      </c>
      <c r="AX233" s="3" t="s">
        <v>127</v>
      </c>
      <c r="AY233" s="3" t="s">
        <v>127</v>
      </c>
      <c r="AZ233" s="3" t="s">
        <v>127</v>
      </c>
      <c r="BA233" s="3" t="s">
        <v>127</v>
      </c>
      <c r="BB233" s="3" t="s">
        <v>127</v>
      </c>
      <c r="BC233" s="3" t="s">
        <v>127</v>
      </c>
      <c r="BD233" s="3" t="s">
        <v>127</v>
      </c>
      <c r="BE233" s="3" t="s">
        <v>154</v>
      </c>
      <c r="BF233" s="3" t="s">
        <v>127</v>
      </c>
      <c r="BG233" s="3" t="s">
        <v>127</v>
      </c>
      <c r="BH233" s="3" t="s">
        <v>127</v>
      </c>
      <c r="BI233" s="3" t="s">
        <v>127</v>
      </c>
      <c r="BJ233" s="3" t="s">
        <v>127</v>
      </c>
      <c r="BK233" s="3" t="s">
        <v>127</v>
      </c>
      <c r="BL233" s="3" t="s">
        <v>127</v>
      </c>
      <c r="BM233" s="3" t="s">
        <v>127</v>
      </c>
      <c r="BN233" s="3" t="s">
        <v>127</v>
      </c>
      <c r="BO233" s="3" t="s">
        <v>127</v>
      </c>
      <c r="BP233" s="3" t="s">
        <v>127</v>
      </c>
      <c r="BQ233" s="3" t="s">
        <v>127</v>
      </c>
      <c r="BR233" s="3" t="s">
        <v>127</v>
      </c>
      <c r="BS233" s="3" t="s">
        <v>127</v>
      </c>
      <c r="BT233" s="3" t="s">
        <v>127</v>
      </c>
      <c r="BU233" s="3" t="s">
        <v>127</v>
      </c>
      <c r="BV233" s="3" t="s">
        <v>127</v>
      </c>
      <c r="BW233" s="3" t="s">
        <v>127</v>
      </c>
      <c r="BX233" s="3" t="s">
        <v>127</v>
      </c>
      <c r="BY233" s="3" t="s">
        <v>127</v>
      </c>
      <c r="BZ233" s="3" t="s">
        <v>127</v>
      </c>
      <c r="CA233" s="3" t="s">
        <v>127</v>
      </c>
      <c r="CB233" s="3" t="s">
        <v>127</v>
      </c>
      <c r="CC233" s="3" t="s">
        <v>127</v>
      </c>
      <c r="CD233" s="3">
        <v>28.27</v>
      </c>
      <c r="CE233" s="3" t="s">
        <v>127</v>
      </c>
      <c r="CF233" s="3" t="s">
        <v>127</v>
      </c>
      <c r="CG233" s="3" t="s">
        <v>127</v>
      </c>
      <c r="CH233" s="3" t="s">
        <v>127</v>
      </c>
      <c r="CI233" s="3" t="s">
        <v>154</v>
      </c>
      <c r="CJ233" s="3" t="s">
        <v>154</v>
      </c>
      <c r="CK233" s="3" t="s">
        <v>127</v>
      </c>
      <c r="CL233" s="3" t="s">
        <v>127</v>
      </c>
      <c r="CM233" s="3" t="s">
        <v>127</v>
      </c>
      <c r="CN233" s="3" t="s">
        <v>127</v>
      </c>
      <c r="CO233" s="3" t="s">
        <v>127</v>
      </c>
      <c r="CP233" s="3" t="s">
        <v>127</v>
      </c>
      <c r="CQ233" s="3" t="s">
        <v>127</v>
      </c>
      <c r="CR233" s="3" t="s">
        <v>127</v>
      </c>
      <c r="CS233" s="3" t="s">
        <v>127</v>
      </c>
      <c r="CT233" s="3"/>
      <c r="CU233" s="106" t="s">
        <v>127</v>
      </c>
      <c r="CV233" s="106" t="s">
        <v>127</v>
      </c>
      <c r="CW233" s="106" t="s">
        <v>127</v>
      </c>
      <c r="CX233" s="99">
        <v>3.6960000000000002</v>
      </c>
      <c r="CY233" s="99">
        <v>4.5</v>
      </c>
      <c r="CZ233" s="106" t="s">
        <v>127</v>
      </c>
      <c r="DA233" s="106" t="s">
        <v>127</v>
      </c>
      <c r="DB233" s="106" t="s">
        <v>127</v>
      </c>
      <c r="DC233" s="106" t="s">
        <v>127</v>
      </c>
      <c r="DD233" s="99"/>
      <c r="DE233" s="106" t="s">
        <v>127</v>
      </c>
      <c r="DF233" s="106" t="s">
        <v>127</v>
      </c>
      <c r="DG233" s="106" t="s">
        <v>127</v>
      </c>
      <c r="DH233" s="99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</row>
    <row r="234" spans="1:136" s="90" customFormat="1" x14ac:dyDescent="0.2">
      <c r="A234" s="3">
        <v>63</v>
      </c>
      <c r="B234" s="19">
        <v>41862</v>
      </c>
      <c r="C234" s="3">
        <v>17313612</v>
      </c>
      <c r="D234" s="17" t="s">
        <v>265</v>
      </c>
      <c r="E234" s="15">
        <v>1002.3412</v>
      </c>
      <c r="F234" s="15">
        <v>656.76179999999999</v>
      </c>
      <c r="G234" s="3"/>
      <c r="H234" s="86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>
        <v>48.360199999999999</v>
      </c>
      <c r="X234" s="15">
        <v>1.4924900000000001</v>
      </c>
      <c r="Y234" s="15">
        <v>11.4171</v>
      </c>
      <c r="Z234" s="15">
        <v>70.451300000000003</v>
      </c>
      <c r="AA234" s="15">
        <v>90.406499999999994</v>
      </c>
      <c r="AB234" s="15">
        <v>0.2858</v>
      </c>
      <c r="AC234" s="15">
        <v>32.335099999999997</v>
      </c>
      <c r="AD234" s="15">
        <v>211</v>
      </c>
      <c r="AE234" s="15">
        <v>30.561299999999999</v>
      </c>
      <c r="AF234" s="15"/>
      <c r="AG234" s="15"/>
      <c r="AH234" s="15"/>
      <c r="AI234" s="15"/>
      <c r="AJ234" s="15"/>
      <c r="AK234" s="3" t="s">
        <v>127</v>
      </c>
      <c r="AL234" s="3" t="s">
        <v>127</v>
      </c>
      <c r="AM234" s="3" t="s">
        <v>127</v>
      </c>
      <c r="AN234" s="3" t="s">
        <v>127</v>
      </c>
      <c r="AO234" s="3" t="s">
        <v>127</v>
      </c>
      <c r="AP234" s="3" t="s">
        <v>127</v>
      </c>
      <c r="AQ234" s="3" t="s">
        <v>133</v>
      </c>
      <c r="AR234" s="3" t="s">
        <v>127</v>
      </c>
      <c r="AS234" s="3" t="s">
        <v>127</v>
      </c>
      <c r="AT234" s="3" t="s">
        <v>127</v>
      </c>
      <c r="AU234" s="3" t="s">
        <v>127</v>
      </c>
      <c r="AV234" s="3" t="s">
        <v>127</v>
      </c>
      <c r="AW234" s="3" t="s">
        <v>127</v>
      </c>
      <c r="AX234" s="3" t="s">
        <v>127</v>
      </c>
      <c r="AY234" s="3" t="s">
        <v>127</v>
      </c>
      <c r="AZ234" s="3" t="s">
        <v>127</v>
      </c>
      <c r="BA234" s="3" t="s">
        <v>127</v>
      </c>
      <c r="BB234" s="3" t="s">
        <v>127</v>
      </c>
      <c r="BC234" s="3" t="s">
        <v>127</v>
      </c>
      <c r="BD234" s="3" t="s">
        <v>154</v>
      </c>
      <c r="BE234" s="3">
        <v>3.6</v>
      </c>
      <c r="BF234" s="3" t="s">
        <v>127</v>
      </c>
      <c r="BG234" s="3" t="s">
        <v>127</v>
      </c>
      <c r="BH234" s="3" t="s">
        <v>127</v>
      </c>
      <c r="BI234" s="3" t="s">
        <v>127</v>
      </c>
      <c r="BJ234" s="3" t="s">
        <v>127</v>
      </c>
      <c r="BK234" s="3" t="s">
        <v>127</v>
      </c>
      <c r="BL234" s="3" t="s">
        <v>127</v>
      </c>
      <c r="BM234" s="3" t="s">
        <v>127</v>
      </c>
      <c r="BN234" s="3" t="s">
        <v>127</v>
      </c>
      <c r="BO234" s="3" t="s">
        <v>127</v>
      </c>
      <c r="BP234" s="3" t="s">
        <v>127</v>
      </c>
      <c r="BQ234" s="3" t="s">
        <v>127</v>
      </c>
      <c r="BR234" s="3" t="s">
        <v>127</v>
      </c>
      <c r="BS234" s="3" t="s">
        <v>127</v>
      </c>
      <c r="BT234" s="3" t="s">
        <v>127</v>
      </c>
      <c r="BU234" s="3" t="s">
        <v>127</v>
      </c>
      <c r="BV234" s="3" t="s">
        <v>127</v>
      </c>
      <c r="BW234" s="3" t="s">
        <v>127</v>
      </c>
      <c r="BX234" s="3" t="s">
        <v>127</v>
      </c>
      <c r="BY234" s="3" t="s">
        <v>127</v>
      </c>
      <c r="BZ234" s="3" t="s">
        <v>127</v>
      </c>
      <c r="CA234" s="3" t="s">
        <v>127</v>
      </c>
      <c r="CB234" s="3" t="s">
        <v>127</v>
      </c>
      <c r="CC234" s="3" t="s">
        <v>127</v>
      </c>
      <c r="CD234" s="3">
        <v>41</v>
      </c>
      <c r="CE234" s="3" t="s">
        <v>127</v>
      </c>
      <c r="CF234" s="3" t="s">
        <v>127</v>
      </c>
      <c r="CG234" s="3" t="s">
        <v>127</v>
      </c>
      <c r="CH234" s="3" t="s">
        <v>127</v>
      </c>
      <c r="CI234" s="3" t="s">
        <v>127</v>
      </c>
      <c r="CJ234" s="3" t="s">
        <v>154</v>
      </c>
      <c r="CK234" s="3" t="s">
        <v>127</v>
      </c>
      <c r="CL234" s="3" t="s">
        <v>127</v>
      </c>
      <c r="CM234" s="3" t="s">
        <v>127</v>
      </c>
      <c r="CN234" s="3" t="s">
        <v>127</v>
      </c>
      <c r="CO234" s="3" t="s">
        <v>127</v>
      </c>
      <c r="CP234" s="3" t="s">
        <v>127</v>
      </c>
      <c r="CQ234" s="3" t="s">
        <v>127</v>
      </c>
      <c r="CR234" s="3" t="s">
        <v>127</v>
      </c>
      <c r="CS234" s="3" t="s">
        <v>127</v>
      </c>
      <c r="CT234" s="3"/>
      <c r="CU234" s="99" t="s">
        <v>153</v>
      </c>
      <c r="CV234" s="110">
        <v>0.84299999999999997</v>
      </c>
      <c r="CW234" s="106" t="s">
        <v>127</v>
      </c>
      <c r="CX234" s="99">
        <v>2.3959999999999999</v>
      </c>
      <c r="CY234" s="99">
        <v>1.5</v>
      </c>
      <c r="CZ234" s="99" t="s">
        <v>153</v>
      </c>
      <c r="DA234" s="99" t="s">
        <v>153</v>
      </c>
      <c r="DB234" s="106" t="s">
        <v>127</v>
      </c>
      <c r="DC234" s="106" t="s">
        <v>127</v>
      </c>
      <c r="DD234" s="99"/>
      <c r="DE234" s="106" t="s">
        <v>127</v>
      </c>
      <c r="DF234" s="106" t="s">
        <v>127</v>
      </c>
      <c r="DG234" s="106" t="s">
        <v>127</v>
      </c>
      <c r="DH234" s="99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</row>
    <row r="235" spans="1:136" s="90" customFormat="1" x14ac:dyDescent="0.2">
      <c r="A235" s="3">
        <v>63</v>
      </c>
      <c r="B235" s="19">
        <v>42157</v>
      </c>
      <c r="C235" s="3">
        <v>17313612</v>
      </c>
      <c r="D235" s="17" t="s">
        <v>265</v>
      </c>
      <c r="E235" s="15">
        <v>1559.1515999999999</v>
      </c>
      <c r="F235" s="15">
        <v>840.35019999999997</v>
      </c>
      <c r="G235" s="3" t="s">
        <v>127</v>
      </c>
      <c r="H235" s="86">
        <v>33.212600000000002</v>
      </c>
      <c r="I235" s="15">
        <v>78.125900000000001</v>
      </c>
      <c r="J235" s="15" t="s">
        <v>127</v>
      </c>
      <c r="K235" s="15" t="s">
        <v>127</v>
      </c>
      <c r="L235" s="15" t="s">
        <v>127</v>
      </c>
      <c r="M235" s="15">
        <v>827.53499999999997</v>
      </c>
      <c r="N235" s="15" t="s">
        <v>127</v>
      </c>
      <c r="O235" s="15" t="s">
        <v>127</v>
      </c>
      <c r="P235" s="15">
        <v>7.3775300000000001</v>
      </c>
      <c r="Q235" s="15">
        <v>12.77</v>
      </c>
      <c r="R235" s="15" t="s">
        <v>127</v>
      </c>
      <c r="S235" s="15">
        <v>296.21300000000002</v>
      </c>
      <c r="T235" s="15" t="s">
        <v>230</v>
      </c>
      <c r="U235" s="15"/>
      <c r="V235" s="15">
        <v>5.5</v>
      </c>
      <c r="W235" s="15">
        <v>50.5777</v>
      </c>
      <c r="X235" s="15">
        <v>1.5990200000000001</v>
      </c>
      <c r="Y235" s="15">
        <v>11.864599999999999</v>
      </c>
      <c r="Z235" s="15">
        <v>87.974500000000006</v>
      </c>
      <c r="AA235" s="15">
        <v>91.706699999999998</v>
      </c>
      <c r="AB235" s="15">
        <v>0.313</v>
      </c>
      <c r="AC235" s="15">
        <v>53.860599999999998</v>
      </c>
      <c r="AD235" s="15">
        <v>214</v>
      </c>
      <c r="AE235" s="15">
        <v>33.1068</v>
      </c>
      <c r="AF235" s="15"/>
      <c r="AG235" s="15"/>
      <c r="AH235" s="15"/>
      <c r="AI235" s="15"/>
      <c r="AJ235" s="15"/>
      <c r="AK235" s="3" t="s">
        <v>127</v>
      </c>
      <c r="AL235" s="3" t="s">
        <v>127</v>
      </c>
      <c r="AM235" s="3" t="s">
        <v>127</v>
      </c>
      <c r="AN235" s="3" t="s">
        <v>127</v>
      </c>
      <c r="AO235" s="3" t="s">
        <v>127</v>
      </c>
      <c r="AP235" s="3" t="s">
        <v>127</v>
      </c>
      <c r="AQ235" s="3" t="s">
        <v>133</v>
      </c>
      <c r="AR235" s="3" t="s">
        <v>127</v>
      </c>
      <c r="AS235" s="3" t="s">
        <v>127</v>
      </c>
      <c r="AT235" s="3" t="s">
        <v>127</v>
      </c>
      <c r="AU235" s="3" t="s">
        <v>127</v>
      </c>
      <c r="AV235" s="3" t="s">
        <v>127</v>
      </c>
      <c r="AW235" s="3" t="s">
        <v>127</v>
      </c>
      <c r="AX235" s="3" t="s">
        <v>127</v>
      </c>
      <c r="AY235" s="3" t="s">
        <v>127</v>
      </c>
      <c r="AZ235" s="3" t="s">
        <v>127</v>
      </c>
      <c r="BA235" s="3" t="s">
        <v>127</v>
      </c>
      <c r="BB235" s="3" t="s">
        <v>127</v>
      </c>
      <c r="BC235" s="3" t="s">
        <v>127</v>
      </c>
      <c r="BD235" s="3" t="s">
        <v>154</v>
      </c>
      <c r="BE235" s="3">
        <v>19.21</v>
      </c>
      <c r="BF235" s="3" t="s">
        <v>127</v>
      </c>
      <c r="BG235" s="3" t="s">
        <v>127</v>
      </c>
      <c r="BH235" s="3" t="s">
        <v>127</v>
      </c>
      <c r="BI235" s="3" t="s">
        <v>127</v>
      </c>
      <c r="BJ235" s="3" t="s">
        <v>127</v>
      </c>
      <c r="BK235" s="3" t="s">
        <v>127</v>
      </c>
      <c r="BL235" s="3" t="s">
        <v>127</v>
      </c>
      <c r="BM235" s="3" t="s">
        <v>127</v>
      </c>
      <c r="BN235" s="3" t="s">
        <v>127</v>
      </c>
      <c r="BO235" s="3" t="s">
        <v>127</v>
      </c>
      <c r="BP235" s="3" t="s">
        <v>127</v>
      </c>
      <c r="BQ235" s="3" t="s">
        <v>127</v>
      </c>
      <c r="BR235" s="3" t="s">
        <v>127</v>
      </c>
      <c r="BS235" s="3" t="s">
        <v>127</v>
      </c>
      <c r="BT235" s="3" t="s">
        <v>127</v>
      </c>
      <c r="BU235" s="3" t="s">
        <v>127</v>
      </c>
      <c r="BV235" s="3" t="s">
        <v>127</v>
      </c>
      <c r="BW235" s="3" t="s">
        <v>127</v>
      </c>
      <c r="BX235" s="3" t="s">
        <v>127</v>
      </c>
      <c r="BY235" s="3" t="s">
        <v>127</v>
      </c>
      <c r="BZ235" s="3" t="s">
        <v>127</v>
      </c>
      <c r="CA235" s="3" t="s">
        <v>127</v>
      </c>
      <c r="CB235" s="3" t="s">
        <v>127</v>
      </c>
      <c r="CC235" s="3" t="s">
        <v>127</v>
      </c>
      <c r="CD235" s="3">
        <v>122.3</v>
      </c>
      <c r="CE235" s="3" t="s">
        <v>127</v>
      </c>
      <c r="CF235" s="3" t="s">
        <v>127</v>
      </c>
      <c r="CG235" s="3" t="s">
        <v>127</v>
      </c>
      <c r="CH235" s="3" t="s">
        <v>127</v>
      </c>
      <c r="CI235" s="3">
        <v>3.31</v>
      </c>
      <c r="CJ235" s="3" t="s">
        <v>154</v>
      </c>
      <c r="CK235" s="3" t="s">
        <v>127</v>
      </c>
      <c r="CL235" s="3" t="s">
        <v>127</v>
      </c>
      <c r="CM235" s="3" t="s">
        <v>127</v>
      </c>
      <c r="CN235" s="3" t="s">
        <v>127</v>
      </c>
      <c r="CO235" s="3" t="s">
        <v>127</v>
      </c>
      <c r="CP235" s="3" t="s">
        <v>127</v>
      </c>
      <c r="CQ235" s="3" t="s">
        <v>127</v>
      </c>
      <c r="CR235" s="3" t="s">
        <v>127</v>
      </c>
      <c r="CS235" s="3" t="s">
        <v>168</v>
      </c>
      <c r="CT235" s="3"/>
      <c r="CU235" s="111">
        <v>4.2069999999999999</v>
      </c>
      <c r="CV235" s="111">
        <v>88.924000000000007</v>
      </c>
      <c r="CW235" s="106" t="s">
        <v>127</v>
      </c>
      <c r="CX235" s="111">
        <v>7.117</v>
      </c>
      <c r="CY235" s="111">
        <v>6.5250000000000004</v>
      </c>
      <c r="CZ235" s="106" t="s">
        <v>127</v>
      </c>
      <c r="DA235" s="106" t="s">
        <v>127</v>
      </c>
      <c r="DB235" s="106" t="s">
        <v>127</v>
      </c>
      <c r="DC235" s="106" t="s">
        <v>127</v>
      </c>
      <c r="DD235" s="99"/>
      <c r="DE235" s="111" t="s">
        <v>295</v>
      </c>
      <c r="DF235" s="111" t="s">
        <v>295</v>
      </c>
      <c r="DG235" s="111" t="s">
        <v>295</v>
      </c>
      <c r="DH235" s="106" t="s">
        <v>127</v>
      </c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</row>
    <row r="236" spans="1:136" s="90" customFormat="1" x14ac:dyDescent="0.2">
      <c r="A236" s="3">
        <v>63</v>
      </c>
      <c r="B236" s="19">
        <v>42911</v>
      </c>
      <c r="C236" s="3">
        <v>17313612</v>
      </c>
      <c r="D236" s="17" t="s">
        <v>265</v>
      </c>
      <c r="E236" s="15">
        <v>1844</v>
      </c>
      <c r="F236" s="15">
        <v>740</v>
      </c>
      <c r="G236" s="3" t="s">
        <v>127</v>
      </c>
      <c r="H236" s="86">
        <v>32.476799999999997</v>
      </c>
      <c r="I236" s="15">
        <v>75.105000000000004</v>
      </c>
      <c r="J236" s="15" t="s">
        <v>127</v>
      </c>
      <c r="K236" s="15" t="s">
        <v>127</v>
      </c>
      <c r="L236" s="15" t="s">
        <v>127</v>
      </c>
      <c r="M236" s="15">
        <v>1730.64</v>
      </c>
      <c r="N236" s="15" t="s">
        <v>127</v>
      </c>
      <c r="O236" s="15">
        <v>5.5528300000000002</v>
      </c>
      <c r="P236" s="15">
        <v>4.1199899999999996</v>
      </c>
      <c r="Q236" s="15">
        <v>21.067399999999999</v>
      </c>
      <c r="R236" s="15" t="s">
        <v>127</v>
      </c>
      <c r="S236" s="15"/>
      <c r="T236" s="15">
        <v>4.1280599999999996</v>
      </c>
      <c r="U236" s="15">
        <v>291.37799999999999</v>
      </c>
      <c r="V236" s="3" t="s">
        <v>150</v>
      </c>
      <c r="W236" s="15">
        <v>57.595599999999997</v>
      </c>
      <c r="X236" s="15">
        <v>1.34903</v>
      </c>
      <c r="Y236" s="15">
        <v>11.4351</v>
      </c>
      <c r="Z236" s="15">
        <v>112.30200000000001</v>
      </c>
      <c r="AA236" s="15">
        <v>91.680800000000005</v>
      </c>
      <c r="AB236" s="15">
        <v>0.39019999999999999</v>
      </c>
      <c r="AC236" s="15">
        <v>103.89709999999999</v>
      </c>
      <c r="AD236" s="15">
        <v>212</v>
      </c>
      <c r="AE236" s="15">
        <v>42.870800000000003</v>
      </c>
      <c r="AF236" s="15"/>
      <c r="AG236" s="15"/>
      <c r="AH236" s="15"/>
      <c r="AI236" s="15"/>
      <c r="AJ236" s="15"/>
      <c r="AK236" s="3" t="s">
        <v>127</v>
      </c>
      <c r="AL236" s="3" t="s">
        <v>127</v>
      </c>
      <c r="AM236" s="3" t="s">
        <v>127</v>
      </c>
      <c r="AN236" s="3" t="s">
        <v>127</v>
      </c>
      <c r="AO236" s="3" t="s">
        <v>127</v>
      </c>
      <c r="AP236" s="3" t="s">
        <v>127</v>
      </c>
      <c r="AQ236" s="3" t="s">
        <v>170</v>
      </c>
      <c r="AR236" s="3" t="s">
        <v>127</v>
      </c>
      <c r="AS236" s="3" t="s">
        <v>127</v>
      </c>
      <c r="AT236" s="3" t="s">
        <v>127</v>
      </c>
      <c r="AU236" s="3" t="s">
        <v>127</v>
      </c>
      <c r="AV236" s="3" t="s">
        <v>127</v>
      </c>
      <c r="AW236" s="3" t="s">
        <v>127</v>
      </c>
      <c r="AX236" s="3" t="s">
        <v>127</v>
      </c>
      <c r="AY236" s="3" t="s">
        <v>127</v>
      </c>
      <c r="AZ236" s="3" t="s">
        <v>127</v>
      </c>
      <c r="BA236" s="3" t="s">
        <v>127</v>
      </c>
      <c r="BB236" s="3" t="s">
        <v>127</v>
      </c>
      <c r="BC236" s="3" t="s">
        <v>127</v>
      </c>
      <c r="BD236" s="3" t="s">
        <v>170</v>
      </c>
      <c r="BE236" s="3">
        <v>28.3</v>
      </c>
      <c r="BF236" s="3" t="s">
        <v>127</v>
      </c>
      <c r="BG236" s="3" t="s">
        <v>127</v>
      </c>
      <c r="BH236" s="3" t="s">
        <v>127</v>
      </c>
      <c r="BI236" s="3" t="s">
        <v>127</v>
      </c>
      <c r="BJ236" s="3" t="s">
        <v>127</v>
      </c>
      <c r="BK236" s="3" t="s">
        <v>127</v>
      </c>
      <c r="BL236" s="3" t="s">
        <v>127</v>
      </c>
      <c r="BM236" s="3" t="s">
        <v>127</v>
      </c>
      <c r="BN236" s="3" t="s">
        <v>127</v>
      </c>
      <c r="BO236" s="3" t="s">
        <v>127</v>
      </c>
      <c r="BP236" s="3" t="s">
        <v>127</v>
      </c>
      <c r="BQ236" s="3" t="s">
        <v>127</v>
      </c>
      <c r="BR236" s="3" t="s">
        <v>127</v>
      </c>
      <c r="BS236" s="3" t="s">
        <v>127</v>
      </c>
      <c r="BT236" s="3" t="s">
        <v>127</v>
      </c>
      <c r="BU236" s="3" t="s">
        <v>127</v>
      </c>
      <c r="BV236" s="3" t="s">
        <v>127</v>
      </c>
      <c r="BW236" s="3" t="s">
        <v>127</v>
      </c>
      <c r="BX236" s="3" t="s">
        <v>127</v>
      </c>
      <c r="BY236" s="3" t="s">
        <v>127</v>
      </c>
      <c r="BZ236" s="3" t="s">
        <v>127</v>
      </c>
      <c r="CA236" s="3" t="s">
        <v>127</v>
      </c>
      <c r="CB236" s="3" t="s">
        <v>127</v>
      </c>
      <c r="CC236" s="3" t="s">
        <v>127</v>
      </c>
      <c r="CD236" s="3">
        <v>222.9</v>
      </c>
      <c r="CE236" s="3" t="s">
        <v>127</v>
      </c>
      <c r="CF236" s="3" t="s">
        <v>127</v>
      </c>
      <c r="CG236" s="3" t="s">
        <v>127</v>
      </c>
      <c r="CH236" s="3" t="s">
        <v>127</v>
      </c>
      <c r="CI236" s="3">
        <v>8.8699999999999992</v>
      </c>
      <c r="CJ236" s="3" t="s">
        <v>127</v>
      </c>
      <c r="CK236" s="3" t="s">
        <v>127</v>
      </c>
      <c r="CL236" s="3" t="s">
        <v>127</v>
      </c>
      <c r="CM236" s="3" t="s">
        <v>127</v>
      </c>
      <c r="CN236" s="3" t="s">
        <v>127</v>
      </c>
      <c r="CO236" s="3" t="s">
        <v>127</v>
      </c>
      <c r="CP236" s="3" t="s">
        <v>127</v>
      </c>
      <c r="CQ236" s="3" t="s">
        <v>127</v>
      </c>
      <c r="CR236" s="3" t="s">
        <v>127</v>
      </c>
      <c r="CS236" s="3" t="s">
        <v>127</v>
      </c>
      <c r="CT236" s="3"/>
      <c r="CU236" s="106" t="s">
        <v>127</v>
      </c>
      <c r="CV236" s="111">
        <v>16.399999999999999</v>
      </c>
      <c r="CW236" s="106" t="s">
        <v>127</v>
      </c>
      <c r="CX236" s="111">
        <v>90.2</v>
      </c>
      <c r="CY236" s="111">
        <v>73.2</v>
      </c>
      <c r="CZ236" s="106" t="s">
        <v>127</v>
      </c>
      <c r="DA236" s="106" t="s">
        <v>127</v>
      </c>
      <c r="DB236" s="106" t="s">
        <v>127</v>
      </c>
      <c r="DC236" s="106" t="s">
        <v>127</v>
      </c>
      <c r="DD236" s="106" t="s">
        <v>127</v>
      </c>
      <c r="DE236" s="99"/>
      <c r="DF236" s="99"/>
      <c r="DG236" s="99"/>
      <c r="DH236" s="99"/>
      <c r="DI236" s="3" t="s">
        <v>266</v>
      </c>
      <c r="DJ236" s="3" t="s">
        <v>127</v>
      </c>
      <c r="DK236" s="3">
        <v>743.7</v>
      </c>
      <c r="DL236" s="3">
        <v>514</v>
      </c>
      <c r="DM236" s="3" t="s">
        <v>127</v>
      </c>
      <c r="DN236" s="3" t="s">
        <v>127</v>
      </c>
      <c r="DO236" s="3" t="s">
        <v>127</v>
      </c>
      <c r="DP236" s="3" t="s">
        <v>127</v>
      </c>
      <c r="DQ236" s="3" t="s">
        <v>127</v>
      </c>
      <c r="DR236" s="3" t="s">
        <v>127</v>
      </c>
      <c r="DS236" s="3" t="s">
        <v>127</v>
      </c>
      <c r="DT236" s="3" t="s">
        <v>127</v>
      </c>
      <c r="DU236" s="3" t="s">
        <v>127</v>
      </c>
      <c r="DV236" s="3" t="s">
        <v>127</v>
      </c>
      <c r="DW236" s="3" t="s">
        <v>127</v>
      </c>
      <c r="DX236" s="3" t="s">
        <v>127</v>
      </c>
      <c r="DY236" s="3" t="s">
        <v>127</v>
      </c>
      <c r="DZ236" s="3" t="s">
        <v>127</v>
      </c>
      <c r="EA236" s="3" t="s">
        <v>127</v>
      </c>
      <c r="EB236" s="3" t="s">
        <v>127</v>
      </c>
      <c r="EC236" s="3" t="s">
        <v>127</v>
      </c>
      <c r="ED236" s="3" t="s">
        <v>127</v>
      </c>
      <c r="EE236" s="3" t="s">
        <v>127</v>
      </c>
    </row>
    <row r="237" spans="1:136" s="90" customFormat="1" x14ac:dyDescent="0.2">
      <c r="A237" s="3">
        <v>63</v>
      </c>
      <c r="B237" s="19">
        <v>43202</v>
      </c>
      <c r="C237" s="3">
        <v>17313612</v>
      </c>
      <c r="D237" s="17" t="s">
        <v>265</v>
      </c>
      <c r="E237" s="2">
        <f>20*17.8341</f>
        <v>356.68200000000002</v>
      </c>
      <c r="F237" s="3">
        <v>227</v>
      </c>
      <c r="G237" s="3" t="s">
        <v>127</v>
      </c>
      <c r="H237" s="2">
        <v>42.124400000000001</v>
      </c>
      <c r="I237" s="3">
        <v>62.173900000000003</v>
      </c>
      <c r="J237" s="3" t="s">
        <v>127</v>
      </c>
      <c r="K237" s="3" t="s">
        <v>127</v>
      </c>
      <c r="L237" s="3" t="s">
        <v>127</v>
      </c>
      <c r="M237" s="2">
        <v>423.24599999999998</v>
      </c>
      <c r="N237" s="3" t="s">
        <v>127</v>
      </c>
      <c r="O237" s="3" t="s">
        <v>140</v>
      </c>
      <c r="P237" s="3" t="s">
        <v>136</v>
      </c>
      <c r="Q237" s="2">
        <v>5.4038700000000004</v>
      </c>
      <c r="R237" s="3" t="s">
        <v>127</v>
      </c>
      <c r="S237" s="3" t="s">
        <v>127</v>
      </c>
      <c r="T237" s="2">
        <v>10.9055</v>
      </c>
      <c r="U237" s="2">
        <v>262.01</v>
      </c>
      <c r="V237" s="3" t="s">
        <v>150</v>
      </c>
      <c r="W237" s="2">
        <v>44.058700000000002</v>
      </c>
      <c r="X237" s="2">
        <v>1.21757</v>
      </c>
      <c r="Y237" s="2">
        <v>10.7288</v>
      </c>
      <c r="Z237" s="2">
        <v>79.163700000000006</v>
      </c>
      <c r="AA237" s="2">
        <v>81.228899999999996</v>
      </c>
      <c r="AB237" s="85">
        <v>0.24959999999999999</v>
      </c>
      <c r="AC237" s="2">
        <v>40.698799999999999</v>
      </c>
      <c r="AD237" s="2">
        <v>197</v>
      </c>
      <c r="AE237" s="2">
        <v>27.315100000000001</v>
      </c>
      <c r="AF237" s="3"/>
      <c r="AG237" s="3"/>
      <c r="AH237" s="3"/>
      <c r="AI237" s="4">
        <v>493.70000000000005</v>
      </c>
      <c r="AJ237" s="4"/>
      <c r="AK237" s="3" t="s">
        <v>127</v>
      </c>
      <c r="AL237" s="3" t="s">
        <v>127</v>
      </c>
      <c r="AM237" s="3" t="s">
        <v>127</v>
      </c>
      <c r="AN237" s="3" t="s">
        <v>127</v>
      </c>
      <c r="AO237" s="3" t="s">
        <v>127</v>
      </c>
      <c r="AP237" s="3" t="s">
        <v>127</v>
      </c>
      <c r="AQ237" s="3" t="s">
        <v>128</v>
      </c>
      <c r="AR237" s="3" t="s">
        <v>127</v>
      </c>
      <c r="AS237" s="3" t="s">
        <v>128</v>
      </c>
      <c r="AT237" s="3" t="s">
        <v>127</v>
      </c>
      <c r="AU237" s="3" t="s">
        <v>127</v>
      </c>
      <c r="AV237" s="3" t="s">
        <v>127</v>
      </c>
      <c r="AW237" s="3" t="s">
        <v>127</v>
      </c>
      <c r="AX237" s="3" t="s">
        <v>127</v>
      </c>
      <c r="AY237" s="3" t="s">
        <v>127</v>
      </c>
      <c r="AZ237" s="3" t="s">
        <v>127</v>
      </c>
      <c r="BA237" s="3" t="s">
        <v>127</v>
      </c>
      <c r="BB237" s="3" t="s">
        <v>127</v>
      </c>
      <c r="BC237" s="3" t="s">
        <v>128</v>
      </c>
      <c r="BD237" s="3">
        <v>0.6</v>
      </c>
      <c r="BE237" s="85">
        <v>22.616800000000001</v>
      </c>
      <c r="BF237" s="3" t="s">
        <v>127</v>
      </c>
      <c r="BG237" s="3" t="s">
        <v>127</v>
      </c>
      <c r="BH237" s="3" t="s">
        <v>127</v>
      </c>
      <c r="BI237" s="3" t="s">
        <v>127</v>
      </c>
      <c r="BJ237" s="3" t="s">
        <v>127</v>
      </c>
      <c r="BK237" s="3" t="s">
        <v>127</v>
      </c>
      <c r="BL237" s="3" t="s">
        <v>127</v>
      </c>
      <c r="BM237" s="3" t="s">
        <v>127</v>
      </c>
      <c r="BN237" s="3" t="s">
        <v>127</v>
      </c>
      <c r="BO237" s="3" t="s">
        <v>127</v>
      </c>
      <c r="BP237" s="3" t="s">
        <v>127</v>
      </c>
      <c r="BQ237" s="3" t="s">
        <v>127</v>
      </c>
      <c r="BR237" s="3" t="s">
        <v>127</v>
      </c>
      <c r="BS237" s="3" t="s">
        <v>127</v>
      </c>
      <c r="BT237" s="3" t="s">
        <v>127</v>
      </c>
      <c r="BU237" s="3" t="s">
        <v>127</v>
      </c>
      <c r="BV237" s="3" t="s">
        <v>127</v>
      </c>
      <c r="BW237" s="3" t="s">
        <v>127</v>
      </c>
      <c r="BX237" s="3" t="s">
        <v>127</v>
      </c>
      <c r="BY237" s="3" t="s">
        <v>127</v>
      </c>
      <c r="BZ237" s="3" t="s">
        <v>127</v>
      </c>
      <c r="CA237" s="3" t="s">
        <v>127</v>
      </c>
      <c r="CB237" s="3" t="s">
        <v>127</v>
      </c>
      <c r="CC237" s="3" t="s">
        <v>127</v>
      </c>
      <c r="CD237" s="2">
        <f>3.1064*43</f>
        <v>133.5752</v>
      </c>
      <c r="CE237" s="3" t="s">
        <v>127</v>
      </c>
      <c r="CF237" s="3" t="s">
        <v>127</v>
      </c>
      <c r="CG237" s="3" t="s">
        <v>127</v>
      </c>
      <c r="CH237" s="3" t="s">
        <v>127</v>
      </c>
      <c r="CI237" s="3">
        <v>2.16</v>
      </c>
      <c r="CJ237" s="3" t="s">
        <v>127</v>
      </c>
      <c r="CK237" s="3" t="s">
        <v>127</v>
      </c>
      <c r="CL237" s="3" t="s">
        <v>127</v>
      </c>
      <c r="CM237" s="3" t="s">
        <v>127</v>
      </c>
      <c r="CN237" s="3" t="s">
        <v>127</v>
      </c>
      <c r="CO237" s="3" t="s">
        <v>127</v>
      </c>
      <c r="CP237" s="3" t="s">
        <v>127</v>
      </c>
      <c r="CQ237" s="3" t="s">
        <v>127</v>
      </c>
      <c r="CR237" s="3" t="s">
        <v>127</v>
      </c>
      <c r="CS237" s="3" t="s">
        <v>127</v>
      </c>
      <c r="CT237" s="3"/>
      <c r="CU237" s="106" t="s">
        <v>127</v>
      </c>
      <c r="CV237" s="111" t="s">
        <v>133</v>
      </c>
      <c r="CW237" s="106" t="s">
        <v>127</v>
      </c>
      <c r="CX237" s="106" t="s">
        <v>127</v>
      </c>
      <c r="CY237" s="106" t="s">
        <v>127</v>
      </c>
      <c r="CZ237" s="106" t="s">
        <v>127</v>
      </c>
      <c r="DA237" s="106" t="s">
        <v>127</v>
      </c>
      <c r="DB237" s="106" t="s">
        <v>127</v>
      </c>
      <c r="DC237" s="106" t="s">
        <v>127</v>
      </c>
      <c r="DD237" s="106" t="s">
        <v>127</v>
      </c>
      <c r="DE237" s="99"/>
      <c r="DF237" s="99"/>
      <c r="DG237" s="99"/>
      <c r="DH237" s="99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</row>
    <row r="238" spans="1:136" s="90" customFormat="1" x14ac:dyDescent="0.2">
      <c r="A238" s="3">
        <v>63</v>
      </c>
      <c r="B238" s="19">
        <v>43516</v>
      </c>
      <c r="C238" s="3">
        <v>17313612</v>
      </c>
      <c r="D238" s="17" t="s">
        <v>265</v>
      </c>
      <c r="E238" s="3">
        <v>268</v>
      </c>
      <c r="F238" s="3">
        <v>162</v>
      </c>
      <c r="G238" s="3" t="s">
        <v>127</v>
      </c>
      <c r="H238" s="2">
        <v>42.735900000000001</v>
      </c>
      <c r="I238" s="2">
        <v>60.032200000000003</v>
      </c>
      <c r="J238" s="3" t="s">
        <v>127</v>
      </c>
      <c r="K238" s="3" t="s">
        <v>127</v>
      </c>
      <c r="L238" s="3" t="s">
        <v>127</v>
      </c>
      <c r="M238" s="2">
        <v>372.64699999999999</v>
      </c>
      <c r="N238" s="3" t="s">
        <v>127</v>
      </c>
      <c r="O238" s="3" t="s">
        <v>127</v>
      </c>
      <c r="P238" s="2" t="s">
        <v>127</v>
      </c>
      <c r="Q238" s="3" t="s">
        <v>127</v>
      </c>
      <c r="R238" s="3" t="s">
        <v>127</v>
      </c>
      <c r="S238" s="3" t="s">
        <v>127</v>
      </c>
      <c r="T238" s="2">
        <v>10.3399</v>
      </c>
      <c r="U238" s="3"/>
      <c r="V238" s="3" t="s">
        <v>150</v>
      </c>
      <c r="W238" s="2">
        <v>46.738399999999999</v>
      </c>
      <c r="X238" s="2">
        <v>1.19062</v>
      </c>
      <c r="Y238" s="2">
        <v>10.0665</v>
      </c>
      <c r="Z238" s="2">
        <v>79.719200000000001</v>
      </c>
      <c r="AA238" s="2">
        <v>80.761200000000002</v>
      </c>
      <c r="AB238" s="2" t="s">
        <v>148</v>
      </c>
      <c r="AC238" s="2">
        <v>38.207999999999998</v>
      </c>
      <c r="AD238" s="2">
        <v>192</v>
      </c>
      <c r="AE238" s="2">
        <v>28.4984</v>
      </c>
      <c r="AF238" s="2"/>
      <c r="AG238" s="2"/>
      <c r="AH238" s="2"/>
      <c r="AI238" s="88">
        <v>0.2419</v>
      </c>
      <c r="AJ238" s="88">
        <v>6.3319999999999999</v>
      </c>
      <c r="AK238" s="3" t="s">
        <v>127</v>
      </c>
      <c r="AL238" s="3" t="s">
        <v>127</v>
      </c>
      <c r="AM238" s="4"/>
      <c r="AN238" s="4"/>
      <c r="AO238" s="4"/>
      <c r="AP238" s="3" t="s">
        <v>127</v>
      </c>
      <c r="AQ238" s="3" t="s">
        <v>127</v>
      </c>
      <c r="AR238" s="3" t="s">
        <v>127</v>
      </c>
      <c r="AS238" s="3" t="s">
        <v>128</v>
      </c>
      <c r="AT238" s="3" t="s">
        <v>127</v>
      </c>
      <c r="AU238" s="4"/>
      <c r="AV238" s="4"/>
      <c r="AW238" s="3" t="s">
        <v>127</v>
      </c>
      <c r="AX238" s="3" t="s">
        <v>127</v>
      </c>
      <c r="AY238" s="3" t="s">
        <v>127</v>
      </c>
      <c r="AZ238" s="3" t="s">
        <v>127</v>
      </c>
      <c r="BA238" s="4"/>
      <c r="BB238" s="3" t="s">
        <v>127</v>
      </c>
      <c r="BC238" s="3" t="s">
        <v>127</v>
      </c>
      <c r="BD238" s="3" t="s">
        <v>127</v>
      </c>
      <c r="BE238" s="3" t="s">
        <v>127</v>
      </c>
      <c r="BF238" s="3" t="s">
        <v>127</v>
      </c>
      <c r="BG238" s="3" t="s">
        <v>127</v>
      </c>
      <c r="BH238" s="4"/>
      <c r="BI238" s="4"/>
      <c r="BJ238" s="4"/>
      <c r="BK238" s="4"/>
      <c r="BL238" s="2" t="s">
        <v>128</v>
      </c>
      <c r="BM238" s="4"/>
      <c r="BN238" s="4"/>
      <c r="BO238" s="3" t="s">
        <v>127</v>
      </c>
      <c r="BP238" s="3" t="s">
        <v>127</v>
      </c>
      <c r="BQ238" s="3" t="s">
        <v>127</v>
      </c>
      <c r="BR238" s="3" t="s">
        <v>127</v>
      </c>
      <c r="BS238" s="3" t="s">
        <v>127</v>
      </c>
      <c r="BT238" s="4"/>
      <c r="BU238" s="4"/>
      <c r="BV238" s="4"/>
      <c r="BW238" s="3" t="s">
        <v>127</v>
      </c>
      <c r="BX238" s="4"/>
      <c r="BY238" s="3"/>
      <c r="BZ238" s="3"/>
      <c r="CA238" s="3" t="s">
        <v>127</v>
      </c>
      <c r="CB238" s="3"/>
      <c r="CC238" s="3" t="s">
        <v>127</v>
      </c>
      <c r="CD238" s="85">
        <v>1.0876999999999999</v>
      </c>
      <c r="CE238" s="3" t="s">
        <v>127</v>
      </c>
      <c r="CF238" s="3" t="s">
        <v>127</v>
      </c>
      <c r="CG238" s="3"/>
      <c r="CH238" s="3"/>
      <c r="CI238" s="2" t="s">
        <v>128</v>
      </c>
      <c r="CJ238" s="2" t="s">
        <v>128</v>
      </c>
      <c r="CK238" s="3" t="s">
        <v>127</v>
      </c>
      <c r="CL238" s="3" t="s">
        <v>127</v>
      </c>
      <c r="CM238" s="2" t="s">
        <v>128</v>
      </c>
      <c r="CN238" s="3" t="s">
        <v>127</v>
      </c>
      <c r="CO238" s="3" t="s">
        <v>127</v>
      </c>
      <c r="CP238" s="2" t="s">
        <v>128</v>
      </c>
      <c r="CQ238" s="3" t="s">
        <v>127</v>
      </c>
      <c r="CR238" s="3" t="s">
        <v>127</v>
      </c>
      <c r="CS238" s="2" t="s">
        <v>128</v>
      </c>
      <c r="CT238" s="3"/>
      <c r="CU238" s="113" t="s">
        <v>133</v>
      </c>
      <c r="CV238" s="113">
        <v>2.6</v>
      </c>
      <c r="CW238" s="109" t="s">
        <v>131</v>
      </c>
      <c r="CX238" s="109">
        <v>1.1000000000000001</v>
      </c>
      <c r="CY238" s="109">
        <v>0.53</v>
      </c>
      <c r="CZ238" s="109" t="s">
        <v>131</v>
      </c>
      <c r="DA238" s="109" t="s">
        <v>131</v>
      </c>
      <c r="DB238" s="109" t="s">
        <v>131</v>
      </c>
      <c r="DC238" s="109" t="s">
        <v>131</v>
      </c>
      <c r="DD238" s="109" t="s">
        <v>131</v>
      </c>
      <c r="DE238" s="99"/>
      <c r="DF238" s="99"/>
      <c r="DG238" s="99"/>
      <c r="DH238" s="99"/>
      <c r="DI238" s="3" t="s">
        <v>267</v>
      </c>
      <c r="DJ238" s="3" t="s">
        <v>131</v>
      </c>
      <c r="DK238" s="3" t="s">
        <v>157</v>
      </c>
      <c r="DL238" s="3">
        <v>551</v>
      </c>
      <c r="DM238" s="3" t="s">
        <v>131</v>
      </c>
      <c r="DN238" s="3" t="s">
        <v>131</v>
      </c>
      <c r="DO238" s="3" t="s">
        <v>131</v>
      </c>
      <c r="DP238" s="3" t="s">
        <v>131</v>
      </c>
      <c r="DQ238" s="3" t="s">
        <v>131</v>
      </c>
      <c r="DR238" s="3" t="s">
        <v>131</v>
      </c>
      <c r="DS238" s="3" t="s">
        <v>131</v>
      </c>
      <c r="DT238" s="3" t="s">
        <v>131</v>
      </c>
      <c r="DU238" s="3" t="s">
        <v>131</v>
      </c>
      <c r="DV238" s="3" t="s">
        <v>131</v>
      </c>
      <c r="DW238" s="3" t="s">
        <v>131</v>
      </c>
      <c r="DX238" s="3" t="s">
        <v>131</v>
      </c>
      <c r="DY238" s="3" t="s">
        <v>131</v>
      </c>
      <c r="DZ238" s="3" t="s">
        <v>131</v>
      </c>
      <c r="EA238" s="3" t="s">
        <v>131</v>
      </c>
      <c r="EB238" s="3" t="s">
        <v>131</v>
      </c>
      <c r="EC238" s="3" t="s">
        <v>131</v>
      </c>
      <c r="ED238" s="3" t="s">
        <v>131</v>
      </c>
      <c r="EE238" s="3" t="s">
        <v>131</v>
      </c>
    </row>
    <row r="239" spans="1:136" s="90" customFormat="1" x14ac:dyDescent="0.2">
      <c r="A239" s="3">
        <v>64</v>
      </c>
      <c r="B239" s="19">
        <v>42823</v>
      </c>
      <c r="C239" s="3">
        <v>17314501</v>
      </c>
      <c r="D239" s="17" t="s">
        <v>268</v>
      </c>
      <c r="E239" s="15">
        <v>109</v>
      </c>
      <c r="F239" s="15">
        <v>29.3704</v>
      </c>
      <c r="G239" s="3" t="s">
        <v>127</v>
      </c>
      <c r="H239" s="86">
        <v>23.421299999999999</v>
      </c>
      <c r="I239" s="15">
        <v>44.323700000000002</v>
      </c>
      <c r="J239" s="15" t="s">
        <v>127</v>
      </c>
      <c r="K239" s="15" t="s">
        <v>127</v>
      </c>
      <c r="L239" s="15" t="s">
        <v>127</v>
      </c>
      <c r="M239" s="15">
        <v>15.292299999999999</v>
      </c>
      <c r="N239" s="15" t="s">
        <v>136</v>
      </c>
      <c r="O239" s="15">
        <v>3.26145</v>
      </c>
      <c r="P239" s="15" t="s">
        <v>127</v>
      </c>
      <c r="Q239" s="15" t="s">
        <v>127</v>
      </c>
      <c r="R239" s="15" t="s">
        <v>127</v>
      </c>
      <c r="S239" s="15" t="s">
        <v>127</v>
      </c>
      <c r="T239" s="15">
        <v>2.3472</v>
      </c>
      <c r="U239" s="15">
        <v>530.72699999999998</v>
      </c>
      <c r="V239" s="15"/>
      <c r="W239" s="15">
        <v>60.307000000000002</v>
      </c>
      <c r="X239" s="15">
        <v>22.125299999999999</v>
      </c>
      <c r="Y239" s="15">
        <v>0.31026799999999999</v>
      </c>
      <c r="Z239" s="15">
        <v>17.575500000000002</v>
      </c>
      <c r="AA239" s="15">
        <v>52.512799999999999</v>
      </c>
      <c r="AB239" s="15">
        <v>0.18809999999999999</v>
      </c>
      <c r="AC239" s="15">
        <v>14.010999999999999</v>
      </c>
      <c r="AD239" s="15">
        <v>137</v>
      </c>
      <c r="AE239" s="15">
        <v>28.0534</v>
      </c>
      <c r="AF239" s="15"/>
      <c r="AG239" s="15"/>
      <c r="AH239" s="15"/>
      <c r="AI239" s="15"/>
      <c r="AJ239" s="15"/>
      <c r="AK239" s="3" t="s">
        <v>127</v>
      </c>
      <c r="AL239" s="3" t="s">
        <v>127</v>
      </c>
      <c r="AM239" s="3" t="s">
        <v>127</v>
      </c>
      <c r="AN239" s="3" t="s">
        <v>127</v>
      </c>
      <c r="AO239" s="3" t="s">
        <v>127</v>
      </c>
      <c r="AP239" s="3" t="s">
        <v>127</v>
      </c>
      <c r="AQ239" s="3" t="s">
        <v>127</v>
      </c>
      <c r="AR239" s="3" t="s">
        <v>127</v>
      </c>
      <c r="AS239" s="3" t="s">
        <v>127</v>
      </c>
      <c r="AT239" s="3" t="s">
        <v>127</v>
      </c>
      <c r="AU239" s="3" t="s">
        <v>127</v>
      </c>
      <c r="AV239" s="3" t="s">
        <v>127</v>
      </c>
      <c r="AW239" s="3" t="s">
        <v>127</v>
      </c>
      <c r="AX239" s="3" t="s">
        <v>127</v>
      </c>
      <c r="AY239" s="3" t="s">
        <v>127</v>
      </c>
      <c r="AZ239" s="3" t="s">
        <v>127</v>
      </c>
      <c r="BA239" s="3" t="s">
        <v>127</v>
      </c>
      <c r="BB239" s="3" t="s">
        <v>127</v>
      </c>
      <c r="BC239" s="3" t="s">
        <v>127</v>
      </c>
      <c r="BD239" s="3" t="s">
        <v>127</v>
      </c>
      <c r="BE239" s="3" t="s">
        <v>127</v>
      </c>
      <c r="BF239" s="3" t="s">
        <v>127</v>
      </c>
      <c r="BG239" s="3" t="s">
        <v>127</v>
      </c>
      <c r="BH239" s="3" t="s">
        <v>127</v>
      </c>
      <c r="BI239" s="3" t="s">
        <v>127</v>
      </c>
      <c r="BJ239" s="3" t="s">
        <v>127</v>
      </c>
      <c r="BK239" s="3" t="s">
        <v>127</v>
      </c>
      <c r="BL239" s="3" t="s">
        <v>127</v>
      </c>
      <c r="BM239" s="3" t="s">
        <v>127</v>
      </c>
      <c r="BN239" s="3" t="s">
        <v>127</v>
      </c>
      <c r="BO239" s="3" t="s">
        <v>127</v>
      </c>
      <c r="BP239" s="3" t="s">
        <v>127</v>
      </c>
      <c r="BQ239" s="3" t="s">
        <v>127</v>
      </c>
      <c r="BR239" s="3" t="s">
        <v>127</v>
      </c>
      <c r="BS239" s="3" t="s">
        <v>127</v>
      </c>
      <c r="BT239" s="3" t="s">
        <v>127</v>
      </c>
      <c r="BU239" s="3" t="s">
        <v>127</v>
      </c>
      <c r="BV239" s="3" t="s">
        <v>127</v>
      </c>
      <c r="BW239" s="3" t="s">
        <v>127</v>
      </c>
      <c r="BX239" s="3" t="s">
        <v>127</v>
      </c>
      <c r="BY239" s="3" t="s">
        <v>127</v>
      </c>
      <c r="BZ239" s="3" t="s">
        <v>127</v>
      </c>
      <c r="CA239" s="3" t="s">
        <v>127</v>
      </c>
      <c r="CB239" s="3" t="s">
        <v>127</v>
      </c>
      <c r="CC239" s="3" t="s">
        <v>127</v>
      </c>
      <c r="CD239" s="3">
        <v>1.3</v>
      </c>
      <c r="CE239" s="3" t="s">
        <v>127</v>
      </c>
      <c r="CF239" s="3" t="s">
        <v>127</v>
      </c>
      <c r="CG239" s="3" t="s">
        <v>127</v>
      </c>
      <c r="CH239" s="3" t="s">
        <v>127</v>
      </c>
      <c r="CI239" s="3" t="s">
        <v>127</v>
      </c>
      <c r="CJ239" s="3" t="s">
        <v>127</v>
      </c>
      <c r="CK239" s="3" t="s">
        <v>127</v>
      </c>
      <c r="CL239" s="3" t="s">
        <v>127</v>
      </c>
      <c r="CM239" s="3" t="s">
        <v>127</v>
      </c>
      <c r="CN239" s="3" t="s">
        <v>127</v>
      </c>
      <c r="CO239" s="3" t="s">
        <v>127</v>
      </c>
      <c r="CP239" s="3" t="s">
        <v>127</v>
      </c>
      <c r="CQ239" s="3" t="s">
        <v>127</v>
      </c>
      <c r="CR239" s="3" t="s">
        <v>127</v>
      </c>
      <c r="CS239" s="3" t="s">
        <v>127</v>
      </c>
      <c r="CT239" s="3"/>
      <c r="CU239" s="111" t="s">
        <v>133</v>
      </c>
      <c r="CV239" s="111" t="s">
        <v>133</v>
      </c>
      <c r="CW239" s="106" t="s">
        <v>127</v>
      </c>
      <c r="CX239" s="106" t="s">
        <v>127</v>
      </c>
      <c r="CY239" s="106" t="s">
        <v>127</v>
      </c>
      <c r="CZ239" s="106" t="s">
        <v>127</v>
      </c>
      <c r="DA239" s="106" t="s">
        <v>127</v>
      </c>
      <c r="DB239" s="106" t="s">
        <v>127</v>
      </c>
      <c r="DC239" s="106" t="s">
        <v>127</v>
      </c>
      <c r="DD239" s="99"/>
      <c r="DE239" s="3"/>
      <c r="DF239" s="3"/>
      <c r="DG239" s="3"/>
      <c r="DH239" s="3"/>
      <c r="DI239" s="3"/>
      <c r="DJ239" s="3" t="s">
        <v>127</v>
      </c>
      <c r="DK239" s="3" t="s">
        <v>127</v>
      </c>
      <c r="DL239" s="3" t="s">
        <v>127</v>
      </c>
      <c r="DM239" s="3" t="s">
        <v>127</v>
      </c>
      <c r="DN239" s="3" t="s">
        <v>127</v>
      </c>
      <c r="DO239" s="3" t="s">
        <v>127</v>
      </c>
      <c r="DP239" s="3" t="s">
        <v>127</v>
      </c>
      <c r="DQ239" s="3" t="s">
        <v>127</v>
      </c>
      <c r="DR239" s="3" t="s">
        <v>127</v>
      </c>
      <c r="DS239" s="3" t="s">
        <v>127</v>
      </c>
      <c r="DT239" s="3" t="s">
        <v>127</v>
      </c>
      <c r="DU239" s="3" t="s">
        <v>127</v>
      </c>
      <c r="DV239" s="3" t="s">
        <v>127</v>
      </c>
      <c r="DW239" s="3" t="s">
        <v>127</v>
      </c>
      <c r="DX239" s="3" t="s">
        <v>127</v>
      </c>
      <c r="DY239" s="3" t="s">
        <v>127</v>
      </c>
      <c r="DZ239" s="3" t="s">
        <v>127</v>
      </c>
      <c r="EA239" s="3" t="s">
        <v>127</v>
      </c>
      <c r="EB239" s="3" t="s">
        <v>127</v>
      </c>
      <c r="EC239" s="3" t="s">
        <v>127</v>
      </c>
      <c r="ED239" s="3" t="s">
        <v>127</v>
      </c>
      <c r="EE239" s="3" t="s">
        <v>127</v>
      </c>
    </row>
    <row r="240" spans="1:136" s="90" customFormat="1" x14ac:dyDescent="0.2">
      <c r="A240" s="3">
        <v>64</v>
      </c>
      <c r="B240" s="19">
        <v>43528</v>
      </c>
      <c r="C240" s="3">
        <v>17314501</v>
      </c>
      <c r="D240" s="17" t="s">
        <v>268</v>
      </c>
      <c r="E240" s="3">
        <v>67</v>
      </c>
      <c r="F240" s="3">
        <v>31</v>
      </c>
      <c r="G240" s="3" t="s">
        <v>127</v>
      </c>
      <c r="H240" s="2">
        <v>29.925000000000001</v>
      </c>
      <c r="I240" s="2">
        <v>209.41800000000001</v>
      </c>
      <c r="J240" s="3" t="s">
        <v>127</v>
      </c>
      <c r="K240" s="3" t="s">
        <v>127</v>
      </c>
      <c r="L240" s="3" t="s">
        <v>127</v>
      </c>
      <c r="M240" s="2">
        <v>6.3342200000000002</v>
      </c>
      <c r="N240" s="3" t="s">
        <v>127</v>
      </c>
      <c r="O240" s="3" t="s">
        <v>150</v>
      </c>
      <c r="P240" s="3" t="s">
        <v>127</v>
      </c>
      <c r="Q240" s="3" t="s">
        <v>127</v>
      </c>
      <c r="R240" s="3" t="s">
        <v>127</v>
      </c>
      <c r="S240" s="3" t="s">
        <v>127</v>
      </c>
      <c r="T240" s="3" t="s">
        <v>127</v>
      </c>
      <c r="U240" s="3"/>
      <c r="V240" s="3"/>
      <c r="W240" s="2">
        <v>38.457500000000003</v>
      </c>
      <c r="X240" s="2">
        <v>4.0298699999999998</v>
      </c>
      <c r="Y240" s="2">
        <v>7.6974799999999997</v>
      </c>
      <c r="Z240" s="2">
        <v>56.425600000000003</v>
      </c>
      <c r="AA240" s="2">
        <v>63.510300000000001</v>
      </c>
      <c r="AB240" s="85">
        <v>0.19939999999999999</v>
      </c>
      <c r="AC240" s="2">
        <v>12.613899999999999</v>
      </c>
      <c r="AD240" s="2">
        <v>157</v>
      </c>
      <c r="AE240" s="2">
        <v>36.647500000000001</v>
      </c>
      <c r="AF240" s="2"/>
      <c r="AG240" s="2"/>
      <c r="AH240" s="2"/>
      <c r="AI240" s="88">
        <v>0.63009999999999999</v>
      </c>
      <c r="AJ240" s="88">
        <v>7.444</v>
      </c>
      <c r="AK240" s="3" t="s">
        <v>127</v>
      </c>
      <c r="AL240" s="3" t="s">
        <v>127</v>
      </c>
      <c r="AM240" s="4"/>
      <c r="AN240" s="4"/>
      <c r="AO240" s="4"/>
      <c r="AP240" s="3" t="s">
        <v>127</v>
      </c>
      <c r="AQ240" s="3" t="s">
        <v>127</v>
      </c>
      <c r="AR240" s="3" t="s">
        <v>127</v>
      </c>
      <c r="AS240" s="2">
        <v>1.5984</v>
      </c>
      <c r="AT240" s="3" t="s">
        <v>127</v>
      </c>
      <c r="AU240" s="4"/>
      <c r="AV240" s="4"/>
      <c r="AW240" s="3" t="s">
        <v>127</v>
      </c>
      <c r="AX240" s="3" t="s">
        <v>127</v>
      </c>
      <c r="AY240" s="3" t="s">
        <v>127</v>
      </c>
      <c r="AZ240" s="3" t="s">
        <v>127</v>
      </c>
      <c r="BA240" s="4"/>
      <c r="BB240" s="3" t="s">
        <v>127</v>
      </c>
      <c r="BC240" s="3" t="s">
        <v>127</v>
      </c>
      <c r="BD240" s="3" t="s">
        <v>127</v>
      </c>
      <c r="BE240" s="3" t="s">
        <v>128</v>
      </c>
      <c r="BF240" s="3" t="s">
        <v>127</v>
      </c>
      <c r="BG240" s="3" t="s">
        <v>127</v>
      </c>
      <c r="BH240" s="4"/>
      <c r="BI240" s="4"/>
      <c r="BJ240" s="4"/>
      <c r="BK240" s="4"/>
      <c r="BL240" s="3" t="s">
        <v>127</v>
      </c>
      <c r="BM240" s="4"/>
      <c r="BN240" s="4"/>
      <c r="BO240" s="3" t="s">
        <v>127</v>
      </c>
      <c r="BP240" s="3" t="s">
        <v>127</v>
      </c>
      <c r="BQ240" s="3" t="s">
        <v>127</v>
      </c>
      <c r="BR240" s="3" t="s">
        <v>127</v>
      </c>
      <c r="BS240" s="3" t="s">
        <v>127</v>
      </c>
      <c r="BT240" s="4"/>
      <c r="BU240" s="4"/>
      <c r="BV240" s="4"/>
      <c r="BW240" s="3" t="s">
        <v>127</v>
      </c>
      <c r="BX240" s="4"/>
      <c r="BY240" s="3"/>
      <c r="BZ240" s="3"/>
      <c r="CA240" s="3" t="s">
        <v>127</v>
      </c>
      <c r="CB240" s="3"/>
      <c r="CC240" s="3" t="s">
        <v>127</v>
      </c>
      <c r="CD240" s="2">
        <v>2.6936</v>
      </c>
      <c r="CE240" s="3" t="s">
        <v>127</v>
      </c>
      <c r="CF240" s="3" t="s">
        <v>127</v>
      </c>
      <c r="CG240" s="3"/>
      <c r="CH240" s="3"/>
      <c r="CI240" s="2" t="s">
        <v>128</v>
      </c>
      <c r="CJ240" s="3" t="s">
        <v>127</v>
      </c>
      <c r="CK240" s="3" t="s">
        <v>127</v>
      </c>
      <c r="CL240" s="3" t="s">
        <v>127</v>
      </c>
      <c r="CM240" s="2" t="s">
        <v>128</v>
      </c>
      <c r="CN240" s="3" t="s">
        <v>127</v>
      </c>
      <c r="CO240" s="3" t="s">
        <v>127</v>
      </c>
      <c r="CP240" s="3" t="s">
        <v>127</v>
      </c>
      <c r="CQ240" s="3" t="s">
        <v>127</v>
      </c>
      <c r="CR240" s="3" t="s">
        <v>127</v>
      </c>
      <c r="CS240" s="2" t="s">
        <v>128</v>
      </c>
      <c r="CT240" s="3" t="s">
        <v>141</v>
      </c>
      <c r="CU240" s="109" t="s">
        <v>131</v>
      </c>
      <c r="CV240" s="109" t="s">
        <v>131</v>
      </c>
      <c r="CW240" s="109" t="s">
        <v>131</v>
      </c>
      <c r="CX240" s="109" t="s">
        <v>131</v>
      </c>
      <c r="CY240" s="109" t="s">
        <v>131</v>
      </c>
      <c r="CZ240" s="109" t="s">
        <v>131</v>
      </c>
      <c r="DA240" s="109" t="s">
        <v>131</v>
      </c>
      <c r="DB240" s="109" t="s">
        <v>131</v>
      </c>
      <c r="DC240" s="109" t="s">
        <v>131</v>
      </c>
      <c r="DD240" s="109" t="s">
        <v>131</v>
      </c>
      <c r="DE240" s="3"/>
      <c r="DF240" s="3"/>
      <c r="DG240" s="3"/>
      <c r="DH240" s="3"/>
      <c r="DI240" s="3" t="s">
        <v>269</v>
      </c>
      <c r="DJ240" s="3" t="s">
        <v>131</v>
      </c>
      <c r="DK240" s="3">
        <v>778.6</v>
      </c>
      <c r="DL240" s="3" t="s">
        <v>131</v>
      </c>
      <c r="DM240" s="3" t="s">
        <v>131</v>
      </c>
      <c r="DN240" s="3" t="s">
        <v>131</v>
      </c>
      <c r="DO240" s="3" t="s">
        <v>131</v>
      </c>
      <c r="DP240" s="3" t="s">
        <v>131</v>
      </c>
      <c r="DQ240" s="3" t="s">
        <v>131</v>
      </c>
      <c r="DR240" s="3" t="s">
        <v>131</v>
      </c>
      <c r="DS240" s="3" t="s">
        <v>131</v>
      </c>
      <c r="DT240" s="3" t="s">
        <v>131</v>
      </c>
      <c r="DU240" s="3" t="s">
        <v>131</v>
      </c>
      <c r="DV240" s="3" t="s">
        <v>131</v>
      </c>
      <c r="DW240" s="3" t="s">
        <v>131</v>
      </c>
      <c r="DX240" s="3" t="s">
        <v>131</v>
      </c>
      <c r="DY240" s="3" t="s">
        <v>131</v>
      </c>
      <c r="DZ240" s="3" t="s">
        <v>131</v>
      </c>
      <c r="EA240" s="3" t="s">
        <v>131</v>
      </c>
      <c r="EB240" s="3" t="s">
        <v>131</v>
      </c>
      <c r="EC240" s="3" t="s">
        <v>131</v>
      </c>
      <c r="ED240" s="3" t="s">
        <v>131</v>
      </c>
      <c r="EE240" s="3" t="s">
        <v>131</v>
      </c>
    </row>
    <row r="241" spans="1:135" s="90" customFormat="1" x14ac:dyDescent="0.2">
      <c r="A241" s="3">
        <v>65</v>
      </c>
      <c r="B241" s="19">
        <v>40311</v>
      </c>
      <c r="C241" s="3">
        <v>17413501</v>
      </c>
      <c r="D241" s="17" t="s">
        <v>270</v>
      </c>
      <c r="E241" s="15" t="s">
        <v>131</v>
      </c>
      <c r="F241" s="15"/>
      <c r="G241" s="3" t="s">
        <v>127</v>
      </c>
      <c r="H241" s="86">
        <v>43.589599999999997</v>
      </c>
      <c r="I241" s="15">
        <v>84.885000000000005</v>
      </c>
      <c r="J241" s="15" t="s">
        <v>127</v>
      </c>
      <c r="K241" s="15" t="s">
        <v>127</v>
      </c>
      <c r="L241" s="15"/>
      <c r="M241" s="15">
        <v>5.2262000000000004</v>
      </c>
      <c r="N241" s="15" t="s">
        <v>128</v>
      </c>
      <c r="O241" s="15"/>
      <c r="P241" s="15" t="s">
        <v>127</v>
      </c>
      <c r="Q241" s="15">
        <v>1.9398</v>
      </c>
      <c r="R241" s="15"/>
      <c r="S241" s="15"/>
      <c r="T241" s="15"/>
      <c r="U241" s="15"/>
      <c r="V241" s="15"/>
      <c r="W241" s="15">
        <v>58.828299999999999</v>
      </c>
      <c r="X241" s="15">
        <v>1.53013</v>
      </c>
      <c r="Y241" s="15">
        <v>13.394399999999999</v>
      </c>
      <c r="Z241" s="15">
        <v>106.37</v>
      </c>
      <c r="AA241" s="15">
        <v>108</v>
      </c>
      <c r="AB241" s="15"/>
      <c r="AC241" s="15">
        <v>31</v>
      </c>
      <c r="AD241" s="15">
        <v>272.89999999999998</v>
      </c>
      <c r="AE241" s="15">
        <v>61</v>
      </c>
      <c r="AF241" s="15" t="s">
        <v>153</v>
      </c>
      <c r="AG241" s="15"/>
      <c r="AH241" s="15"/>
      <c r="AI241" s="15"/>
      <c r="AJ241" s="15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</row>
    <row r="242" spans="1:135" s="90" customFormat="1" x14ac:dyDescent="0.2">
      <c r="A242" s="3">
        <v>65</v>
      </c>
      <c r="B242" s="19">
        <v>42235</v>
      </c>
      <c r="C242" s="3">
        <v>17413501</v>
      </c>
      <c r="D242" s="17" t="s">
        <v>270</v>
      </c>
      <c r="E242" s="15" t="s">
        <v>216</v>
      </c>
      <c r="F242" s="15">
        <v>7.1</v>
      </c>
      <c r="G242" s="3" t="s">
        <v>127</v>
      </c>
      <c r="H242" s="15">
        <v>30.394600000000001</v>
      </c>
      <c r="I242" s="15">
        <v>75.773200000000003</v>
      </c>
      <c r="J242" s="15" t="s">
        <v>127</v>
      </c>
      <c r="K242" s="15" t="s">
        <v>127</v>
      </c>
      <c r="L242" s="15" t="s">
        <v>127</v>
      </c>
      <c r="M242" s="15">
        <v>6.1369899999999999</v>
      </c>
      <c r="N242" s="15" t="s">
        <v>127</v>
      </c>
      <c r="O242" s="15" t="s">
        <v>127</v>
      </c>
      <c r="P242" s="15" t="s">
        <v>127</v>
      </c>
      <c r="Q242" s="15" t="s">
        <v>127</v>
      </c>
      <c r="R242" s="15" t="s">
        <v>127</v>
      </c>
      <c r="S242" s="15" t="s">
        <v>127</v>
      </c>
      <c r="T242" s="15" t="s">
        <v>127</v>
      </c>
      <c r="U242" s="15">
        <v>395.87299999999999</v>
      </c>
      <c r="V242" s="15"/>
      <c r="W242" s="15">
        <v>61.810899999999997</v>
      </c>
      <c r="X242" s="15">
        <v>1.09076</v>
      </c>
      <c r="Y242" s="15">
        <v>13.7911</v>
      </c>
      <c r="Z242" s="15">
        <v>104.613</v>
      </c>
      <c r="AA242" s="15">
        <v>123.9936</v>
      </c>
      <c r="AB242" s="15">
        <v>0.47210000000000002</v>
      </c>
      <c r="AC242" s="15">
        <v>41.471600000000002</v>
      </c>
      <c r="AD242" s="15">
        <v>251</v>
      </c>
      <c r="AE242" s="15">
        <v>68.462500000000006</v>
      </c>
      <c r="AF242" s="15"/>
      <c r="AG242" s="15"/>
      <c r="AH242" s="15"/>
      <c r="AI242" s="15"/>
      <c r="AJ242" s="15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4" t="s">
        <v>131</v>
      </c>
      <c r="CV242" s="4" t="s">
        <v>131</v>
      </c>
      <c r="CW242" s="4" t="s">
        <v>131</v>
      </c>
      <c r="CX242" s="4" t="s">
        <v>131</v>
      </c>
      <c r="CY242" s="4" t="s">
        <v>131</v>
      </c>
      <c r="CZ242" s="4" t="s">
        <v>131</v>
      </c>
      <c r="DA242" s="4" t="s">
        <v>131</v>
      </c>
      <c r="DB242" s="4" t="s">
        <v>131</v>
      </c>
      <c r="DC242" s="4" t="s">
        <v>131</v>
      </c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</row>
    <row r="243" spans="1:135" s="90" customFormat="1" x14ac:dyDescent="0.2">
      <c r="A243" s="3">
        <v>65</v>
      </c>
      <c r="B243" s="19">
        <v>42492</v>
      </c>
      <c r="C243" s="3">
        <v>17413501</v>
      </c>
      <c r="D243" s="17" t="s">
        <v>270</v>
      </c>
      <c r="E243" s="15" t="s">
        <v>216</v>
      </c>
      <c r="F243" s="15"/>
      <c r="G243" s="3"/>
      <c r="H243" s="3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</row>
    <row r="244" spans="1:135" s="90" customFormat="1" x14ac:dyDescent="0.2">
      <c r="A244" s="3">
        <v>65</v>
      </c>
      <c r="B244" s="19">
        <v>42585</v>
      </c>
      <c r="C244" s="3">
        <v>17413501</v>
      </c>
      <c r="D244" s="17" t="s">
        <v>270</v>
      </c>
      <c r="E244" s="15" t="s">
        <v>216</v>
      </c>
      <c r="F244" s="15"/>
      <c r="G244" s="3"/>
      <c r="H244" s="3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</row>
    <row r="245" spans="1:135" s="90" customFormat="1" x14ac:dyDescent="0.2">
      <c r="A245" s="3">
        <v>65</v>
      </c>
      <c r="B245" s="19">
        <v>42850</v>
      </c>
      <c r="C245" s="3">
        <v>17413501</v>
      </c>
      <c r="D245" s="17" t="s">
        <v>270</v>
      </c>
      <c r="E245" s="15" t="s">
        <v>183</v>
      </c>
      <c r="F245" s="15"/>
      <c r="G245" s="3" t="s">
        <v>127</v>
      </c>
      <c r="H245" s="86">
        <v>40.111199999999997</v>
      </c>
      <c r="I245" s="15">
        <v>67.783500000000004</v>
      </c>
      <c r="J245" s="15" t="s">
        <v>127</v>
      </c>
      <c r="K245" s="15" t="s">
        <v>127</v>
      </c>
      <c r="L245" s="15" t="s">
        <v>127</v>
      </c>
      <c r="M245" s="15">
        <v>3.8770899999999999</v>
      </c>
      <c r="N245" s="15" t="s">
        <v>127</v>
      </c>
      <c r="O245" s="15" t="s">
        <v>136</v>
      </c>
      <c r="P245" s="15" t="s">
        <v>127</v>
      </c>
      <c r="Q245" s="15" t="s">
        <v>127</v>
      </c>
      <c r="R245" s="15" t="s">
        <v>127</v>
      </c>
      <c r="S245" s="15" t="s">
        <v>127</v>
      </c>
      <c r="T245" s="15">
        <v>11.808999999999999</v>
      </c>
      <c r="U245" s="15">
        <v>426.46499999999997</v>
      </c>
      <c r="V245" s="15"/>
      <c r="W245" s="15">
        <v>52.807299999999998</v>
      </c>
      <c r="X245" s="15">
        <v>1.4071800000000001</v>
      </c>
      <c r="Y245" s="15">
        <v>13.4412</v>
      </c>
      <c r="Z245" s="15">
        <v>97.165599999999998</v>
      </c>
      <c r="AA245" s="15">
        <v>113.3189</v>
      </c>
      <c r="AB245" s="15">
        <v>0.4637</v>
      </c>
      <c r="AC245" s="15">
        <v>37.835299999999997</v>
      </c>
      <c r="AD245" s="15">
        <v>245</v>
      </c>
      <c r="AE245" s="15">
        <v>63.111800000000002</v>
      </c>
      <c r="AF245" s="15"/>
      <c r="AG245" s="15"/>
      <c r="AH245" s="15"/>
      <c r="AI245" s="15"/>
      <c r="AJ245" s="15"/>
      <c r="AK245" s="3" t="s">
        <v>127</v>
      </c>
      <c r="AL245" s="3" t="s">
        <v>127</v>
      </c>
      <c r="AM245" s="3" t="s">
        <v>127</v>
      </c>
      <c r="AN245" s="3" t="s">
        <v>127</v>
      </c>
      <c r="AO245" s="3" t="s">
        <v>127</v>
      </c>
      <c r="AP245" s="3" t="s">
        <v>127</v>
      </c>
      <c r="AQ245" s="3" t="s">
        <v>127</v>
      </c>
      <c r="AR245" s="3" t="s">
        <v>127</v>
      </c>
      <c r="AS245" s="3" t="s">
        <v>170</v>
      </c>
      <c r="AT245" s="3" t="s">
        <v>127</v>
      </c>
      <c r="AU245" s="3" t="s">
        <v>127</v>
      </c>
      <c r="AV245" s="3" t="s">
        <v>127</v>
      </c>
      <c r="AW245" s="3" t="s">
        <v>127</v>
      </c>
      <c r="AX245" s="3" t="s">
        <v>127</v>
      </c>
      <c r="AY245" s="3" t="s">
        <v>127</v>
      </c>
      <c r="AZ245" s="3" t="s">
        <v>127</v>
      </c>
      <c r="BA245" s="3" t="s">
        <v>127</v>
      </c>
      <c r="BB245" s="3" t="s">
        <v>127</v>
      </c>
      <c r="BC245" s="3" t="s">
        <v>127</v>
      </c>
      <c r="BD245" s="3" t="s">
        <v>127</v>
      </c>
      <c r="BE245" s="3">
        <v>7.06</v>
      </c>
      <c r="BF245" s="3" t="s">
        <v>127</v>
      </c>
      <c r="BG245" s="3" t="s">
        <v>127</v>
      </c>
      <c r="BH245" s="3" t="s">
        <v>127</v>
      </c>
      <c r="BI245" s="3" t="s">
        <v>127</v>
      </c>
      <c r="BJ245" s="3" t="s">
        <v>127</v>
      </c>
      <c r="BK245" s="3" t="s">
        <v>127</v>
      </c>
      <c r="BL245" s="3" t="s">
        <v>127</v>
      </c>
      <c r="BM245" s="3" t="s">
        <v>127</v>
      </c>
      <c r="BN245" s="3" t="s">
        <v>127</v>
      </c>
      <c r="BO245" s="3" t="s">
        <v>127</v>
      </c>
      <c r="BP245" s="3" t="s">
        <v>127</v>
      </c>
      <c r="BQ245" s="3" t="s">
        <v>127</v>
      </c>
      <c r="BR245" s="3" t="s">
        <v>127</v>
      </c>
      <c r="BS245" s="3" t="s">
        <v>127</v>
      </c>
      <c r="BT245" s="3" t="s">
        <v>127</v>
      </c>
      <c r="BU245" s="3" t="s">
        <v>127</v>
      </c>
      <c r="BV245" s="3" t="s">
        <v>127</v>
      </c>
      <c r="BW245" s="3" t="s">
        <v>127</v>
      </c>
      <c r="BX245" s="3" t="s">
        <v>127</v>
      </c>
      <c r="BY245" s="3" t="s">
        <v>127</v>
      </c>
      <c r="BZ245" s="3" t="s">
        <v>127</v>
      </c>
      <c r="CA245" s="3" t="s">
        <v>127</v>
      </c>
      <c r="CB245" s="3" t="s">
        <v>127</v>
      </c>
      <c r="CC245" s="3" t="s">
        <v>127</v>
      </c>
      <c r="CD245" s="3" t="s">
        <v>127</v>
      </c>
      <c r="CE245" s="3" t="s">
        <v>127</v>
      </c>
      <c r="CF245" s="3" t="s">
        <v>127</v>
      </c>
      <c r="CG245" s="3" t="s">
        <v>127</v>
      </c>
      <c r="CH245" s="3" t="s">
        <v>127</v>
      </c>
      <c r="CI245" s="3" t="s">
        <v>170</v>
      </c>
      <c r="CJ245" s="3" t="s">
        <v>127</v>
      </c>
      <c r="CK245" s="3" t="s">
        <v>127</v>
      </c>
      <c r="CL245" s="3" t="s">
        <v>127</v>
      </c>
      <c r="CM245" s="3" t="s">
        <v>127</v>
      </c>
      <c r="CN245" s="3" t="s">
        <v>127</v>
      </c>
      <c r="CO245" s="3" t="s">
        <v>127</v>
      </c>
      <c r="CP245" s="3" t="s">
        <v>127</v>
      </c>
      <c r="CQ245" s="3" t="s">
        <v>127</v>
      </c>
      <c r="CR245" s="3" t="s">
        <v>127</v>
      </c>
      <c r="CS245" s="3" t="s">
        <v>127</v>
      </c>
      <c r="CT245" s="3"/>
      <c r="CU245" s="4" t="s">
        <v>131</v>
      </c>
      <c r="CV245" s="4" t="s">
        <v>131</v>
      </c>
      <c r="CW245" s="3" t="s">
        <v>131</v>
      </c>
      <c r="CX245" s="3" t="s">
        <v>131</v>
      </c>
      <c r="CY245" s="3" t="s">
        <v>131</v>
      </c>
      <c r="CZ245" s="3" t="s">
        <v>131</v>
      </c>
      <c r="DA245" s="3" t="s">
        <v>131</v>
      </c>
      <c r="DB245" s="3" t="s">
        <v>131</v>
      </c>
      <c r="DC245" s="3" t="s">
        <v>131</v>
      </c>
      <c r="DD245" s="3" t="s">
        <v>131</v>
      </c>
      <c r="DE245" s="3"/>
      <c r="DF245" s="3"/>
      <c r="DG245" s="3"/>
      <c r="DH245" s="3"/>
      <c r="DI245" s="3"/>
      <c r="DJ245" s="3" t="s">
        <v>127</v>
      </c>
      <c r="DK245" s="3" t="s">
        <v>127</v>
      </c>
      <c r="DL245" s="3" t="s">
        <v>127</v>
      </c>
      <c r="DM245" s="3" t="s">
        <v>127</v>
      </c>
      <c r="DN245" s="3" t="s">
        <v>127</v>
      </c>
      <c r="DO245" s="3" t="s">
        <v>127</v>
      </c>
      <c r="DP245" s="3" t="s">
        <v>127</v>
      </c>
      <c r="DQ245" s="3" t="s">
        <v>127</v>
      </c>
      <c r="DR245" s="3" t="s">
        <v>127</v>
      </c>
      <c r="DS245" s="3" t="s">
        <v>127</v>
      </c>
      <c r="DT245" s="3" t="s">
        <v>127</v>
      </c>
      <c r="DU245" s="3" t="s">
        <v>127</v>
      </c>
      <c r="DV245" s="3" t="s">
        <v>127</v>
      </c>
      <c r="DW245" s="3" t="s">
        <v>127</v>
      </c>
      <c r="DX245" s="3" t="s">
        <v>127</v>
      </c>
      <c r="DY245" s="3" t="s">
        <v>127</v>
      </c>
      <c r="DZ245" s="3" t="s">
        <v>127</v>
      </c>
      <c r="EA245" s="3" t="s">
        <v>127</v>
      </c>
      <c r="EB245" s="3" t="s">
        <v>127</v>
      </c>
      <c r="EC245" s="3" t="s">
        <v>127</v>
      </c>
      <c r="ED245" s="3" t="s">
        <v>127</v>
      </c>
      <c r="EE245" s="3" t="s">
        <v>127</v>
      </c>
    </row>
    <row r="246" spans="1:135" s="90" customFormat="1" x14ac:dyDescent="0.2">
      <c r="A246" s="3">
        <v>66</v>
      </c>
      <c r="B246" s="19">
        <v>40311</v>
      </c>
      <c r="C246" s="3">
        <v>17413601</v>
      </c>
      <c r="D246" s="17" t="s">
        <v>271</v>
      </c>
      <c r="E246" s="15" t="s">
        <v>216</v>
      </c>
      <c r="F246" s="15"/>
      <c r="G246" s="3" t="s">
        <v>127</v>
      </c>
      <c r="H246" s="86">
        <v>40.032600000000002</v>
      </c>
      <c r="I246" s="15">
        <v>64.335599999999999</v>
      </c>
      <c r="J246" s="15" t="s">
        <v>127</v>
      </c>
      <c r="K246" s="15" t="s">
        <v>127</v>
      </c>
      <c r="L246" s="15"/>
      <c r="M246" s="15">
        <v>8.9588999999999999</v>
      </c>
      <c r="N246" s="15" t="s">
        <v>128</v>
      </c>
      <c r="O246" s="15"/>
      <c r="P246" s="15" t="s">
        <v>128</v>
      </c>
      <c r="Q246" s="15" t="s">
        <v>128</v>
      </c>
      <c r="R246" s="15"/>
      <c r="S246" s="15"/>
      <c r="T246" s="15"/>
      <c r="U246" s="15"/>
      <c r="V246" s="15"/>
      <c r="W246" s="15">
        <v>41.113900000000001</v>
      </c>
      <c r="X246" s="15">
        <v>1.38984</v>
      </c>
      <c r="Y246" s="15">
        <v>12.883100000000001</v>
      </c>
      <c r="Z246" s="15">
        <v>83.584599999999995</v>
      </c>
      <c r="AA246" s="15">
        <v>74.099999999999994</v>
      </c>
      <c r="AB246" s="15"/>
      <c r="AC246" s="15">
        <v>16</v>
      </c>
      <c r="AD246" s="15">
        <v>200.5</v>
      </c>
      <c r="AE246" s="15">
        <v>51</v>
      </c>
      <c r="AF246" s="15" t="s">
        <v>153</v>
      </c>
      <c r="AG246" s="15"/>
      <c r="AH246" s="15"/>
      <c r="AI246" s="15"/>
      <c r="AJ246" s="15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</row>
    <row r="247" spans="1:135" s="90" customFormat="1" x14ac:dyDescent="0.2">
      <c r="A247" s="3">
        <v>66</v>
      </c>
      <c r="B247" s="19">
        <v>42492</v>
      </c>
      <c r="C247" s="3">
        <v>17413601</v>
      </c>
      <c r="D247" s="17" t="s">
        <v>271</v>
      </c>
      <c r="E247" s="15">
        <v>4.4000000000000004</v>
      </c>
      <c r="F247" s="15"/>
      <c r="G247" s="3"/>
      <c r="H247" s="3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</row>
    <row r="248" spans="1:135" s="90" customFormat="1" x14ac:dyDescent="0.2">
      <c r="A248" s="3">
        <v>66</v>
      </c>
      <c r="B248" s="19">
        <v>42589</v>
      </c>
      <c r="C248" s="3">
        <v>17413601</v>
      </c>
      <c r="D248" s="17" t="s">
        <v>271</v>
      </c>
      <c r="E248" s="15">
        <v>6.07</v>
      </c>
      <c r="F248" s="15"/>
      <c r="G248" s="3"/>
      <c r="H248" s="3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</row>
    <row r="249" spans="1:135" s="90" customFormat="1" x14ac:dyDescent="0.2">
      <c r="A249" s="3">
        <v>66</v>
      </c>
      <c r="B249" s="19">
        <v>42739</v>
      </c>
      <c r="C249" s="3">
        <v>17413601</v>
      </c>
      <c r="D249" s="17" t="s">
        <v>271</v>
      </c>
      <c r="E249" s="15" t="s">
        <v>183</v>
      </c>
      <c r="F249" s="15">
        <v>14.385199999999999</v>
      </c>
      <c r="G249" s="3" t="s">
        <v>127</v>
      </c>
      <c r="H249" s="86">
        <v>53.725099999999998</v>
      </c>
      <c r="I249" s="15">
        <v>63.233800000000002</v>
      </c>
      <c r="J249" s="15" t="s">
        <v>127</v>
      </c>
      <c r="K249" s="15" t="s">
        <v>127</v>
      </c>
      <c r="L249" s="15" t="s">
        <v>127</v>
      </c>
      <c r="M249" s="15">
        <v>11.500500000000001</v>
      </c>
      <c r="N249" s="15" t="s">
        <v>150</v>
      </c>
      <c r="O249" s="15" t="s">
        <v>140</v>
      </c>
      <c r="P249" s="15" t="s">
        <v>136</v>
      </c>
      <c r="Q249" s="15" t="s">
        <v>127</v>
      </c>
      <c r="R249" s="15" t="s">
        <v>127</v>
      </c>
      <c r="S249" s="15" t="s">
        <v>127</v>
      </c>
      <c r="T249" s="15">
        <v>35.058399999999999</v>
      </c>
      <c r="U249" s="15">
        <v>331.24700000000001</v>
      </c>
      <c r="V249" s="15"/>
      <c r="W249" s="15">
        <v>41.255499999999998</v>
      </c>
      <c r="X249" s="15">
        <v>1.5764899999999999</v>
      </c>
      <c r="Y249" s="15">
        <v>16.665600000000001</v>
      </c>
      <c r="Z249" s="15">
        <v>74.310100000000006</v>
      </c>
      <c r="AA249" s="15">
        <v>77.052999999999997</v>
      </c>
      <c r="AB249" s="15">
        <v>0.34649999999999997</v>
      </c>
      <c r="AC249" s="15">
        <v>17.845400000000001</v>
      </c>
      <c r="AD249" s="15">
        <v>222</v>
      </c>
      <c r="AE249" s="15">
        <v>28.961200000000002</v>
      </c>
      <c r="AF249" s="15"/>
      <c r="AG249" s="15"/>
      <c r="AH249" s="15"/>
      <c r="AI249" s="15"/>
      <c r="AJ249" s="15"/>
      <c r="AK249" s="3" t="s">
        <v>127</v>
      </c>
      <c r="AL249" s="3" t="s">
        <v>127</v>
      </c>
      <c r="AM249" s="3" t="s">
        <v>127</v>
      </c>
      <c r="AN249" s="3" t="s">
        <v>127</v>
      </c>
      <c r="AO249" s="3" t="s">
        <v>127</v>
      </c>
      <c r="AP249" s="3" t="s">
        <v>127</v>
      </c>
      <c r="AQ249" s="3" t="s">
        <v>127</v>
      </c>
      <c r="AR249" s="3" t="s">
        <v>127</v>
      </c>
      <c r="AS249" s="3" t="s">
        <v>127</v>
      </c>
      <c r="AT249" s="3" t="s">
        <v>127</v>
      </c>
      <c r="AU249" s="3" t="s">
        <v>127</v>
      </c>
      <c r="AV249" s="3" t="s">
        <v>127</v>
      </c>
      <c r="AW249" s="3" t="s">
        <v>127</v>
      </c>
      <c r="AX249" s="3" t="s">
        <v>127</v>
      </c>
      <c r="AY249" s="3" t="s">
        <v>127</v>
      </c>
      <c r="AZ249" s="3" t="s">
        <v>127</v>
      </c>
      <c r="BA249" s="3" t="s">
        <v>127</v>
      </c>
      <c r="BB249" s="3" t="s">
        <v>127</v>
      </c>
      <c r="BC249" s="3" t="s">
        <v>127</v>
      </c>
      <c r="BD249" s="3" t="s">
        <v>127</v>
      </c>
      <c r="BE249" s="3" t="s">
        <v>127</v>
      </c>
      <c r="BF249" s="3" t="s">
        <v>127</v>
      </c>
      <c r="BG249" s="3" t="s">
        <v>127</v>
      </c>
      <c r="BH249" s="3" t="s">
        <v>127</v>
      </c>
      <c r="BI249" s="3" t="s">
        <v>127</v>
      </c>
      <c r="BJ249" s="3" t="s">
        <v>127</v>
      </c>
      <c r="BK249" s="3" t="s">
        <v>127</v>
      </c>
      <c r="BL249" s="3" t="s">
        <v>127</v>
      </c>
      <c r="BM249" s="3" t="s">
        <v>127</v>
      </c>
      <c r="BN249" s="3" t="s">
        <v>127</v>
      </c>
      <c r="BO249" s="3" t="s">
        <v>127</v>
      </c>
      <c r="BP249" s="3" t="s">
        <v>127</v>
      </c>
      <c r="BQ249" s="3" t="s">
        <v>127</v>
      </c>
      <c r="BR249" s="3" t="s">
        <v>127</v>
      </c>
      <c r="BS249" s="3" t="s">
        <v>127</v>
      </c>
      <c r="BT249" s="3" t="s">
        <v>127</v>
      </c>
      <c r="BU249" s="3" t="s">
        <v>127</v>
      </c>
      <c r="BV249" s="3" t="s">
        <v>127</v>
      </c>
      <c r="BW249" s="3" t="s">
        <v>127</v>
      </c>
      <c r="BX249" s="3" t="s">
        <v>127</v>
      </c>
      <c r="BY249" s="3" t="s">
        <v>127</v>
      </c>
      <c r="BZ249" s="3" t="s">
        <v>127</v>
      </c>
      <c r="CA249" s="3" t="s">
        <v>127</v>
      </c>
      <c r="CB249" s="3" t="s">
        <v>127</v>
      </c>
      <c r="CC249" s="3" t="s">
        <v>127</v>
      </c>
      <c r="CD249" s="3">
        <v>2.6</v>
      </c>
      <c r="CE249" s="3" t="s">
        <v>127</v>
      </c>
      <c r="CF249" s="3" t="s">
        <v>127</v>
      </c>
      <c r="CG249" s="3" t="s">
        <v>127</v>
      </c>
      <c r="CH249" s="3" t="s">
        <v>127</v>
      </c>
      <c r="CI249" s="3" t="s">
        <v>127</v>
      </c>
      <c r="CJ249" s="3" t="s">
        <v>127</v>
      </c>
      <c r="CK249" s="3" t="s">
        <v>127</v>
      </c>
      <c r="CL249" s="3" t="s">
        <v>127</v>
      </c>
      <c r="CM249" s="3" t="s">
        <v>127</v>
      </c>
      <c r="CN249" s="3" t="s">
        <v>127</v>
      </c>
      <c r="CO249" s="3" t="s">
        <v>127</v>
      </c>
      <c r="CP249" s="3" t="s">
        <v>127</v>
      </c>
      <c r="CQ249" s="3" t="s">
        <v>127</v>
      </c>
      <c r="CR249" s="3" t="s">
        <v>127</v>
      </c>
      <c r="CS249" s="3" t="s">
        <v>127</v>
      </c>
      <c r="CT249" s="3"/>
      <c r="CU249" s="4" t="s">
        <v>131</v>
      </c>
      <c r="CV249" s="4" t="s">
        <v>131</v>
      </c>
      <c r="CW249" s="4" t="s">
        <v>131</v>
      </c>
      <c r="CX249" s="4" t="s">
        <v>131</v>
      </c>
      <c r="CY249" s="4" t="s">
        <v>131</v>
      </c>
      <c r="CZ249" s="4" t="s">
        <v>131</v>
      </c>
      <c r="DA249" s="4" t="s">
        <v>131</v>
      </c>
      <c r="DB249" s="4" t="s">
        <v>131</v>
      </c>
      <c r="DC249" s="4" t="s">
        <v>131</v>
      </c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</row>
    <row r="250" spans="1:135" s="90" customFormat="1" x14ac:dyDescent="0.2">
      <c r="A250" s="3">
        <v>66</v>
      </c>
      <c r="B250" s="19">
        <v>42927</v>
      </c>
      <c r="C250" s="3">
        <v>17413601</v>
      </c>
      <c r="D250" s="17" t="s">
        <v>271</v>
      </c>
      <c r="E250" s="15">
        <v>8.8000000000000007</v>
      </c>
      <c r="F250" s="3"/>
      <c r="G250" s="3"/>
      <c r="H250" s="86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</row>
    <row r="251" spans="1:135" s="90" customFormat="1" x14ac:dyDescent="0.2">
      <c r="A251" s="3">
        <v>66</v>
      </c>
      <c r="B251" s="19">
        <v>43667</v>
      </c>
      <c r="C251" s="3">
        <v>17413601</v>
      </c>
      <c r="D251" s="17" t="s">
        <v>271</v>
      </c>
      <c r="E251" s="3">
        <v>22.7</v>
      </c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 t="s">
        <v>131</v>
      </c>
      <c r="DK251" s="3" t="s">
        <v>131</v>
      </c>
      <c r="DL251" s="3" t="s">
        <v>131</v>
      </c>
      <c r="DM251" s="3" t="s">
        <v>131</v>
      </c>
      <c r="DN251" s="3" t="s">
        <v>131</v>
      </c>
      <c r="DO251" s="3" t="s">
        <v>131</v>
      </c>
      <c r="DP251" s="3" t="s">
        <v>131</v>
      </c>
      <c r="DQ251" s="3" t="s">
        <v>131</v>
      </c>
      <c r="DR251" s="3" t="s">
        <v>131</v>
      </c>
      <c r="DS251" s="3" t="s">
        <v>131</v>
      </c>
      <c r="DT251" s="3" t="s">
        <v>131</v>
      </c>
      <c r="DU251" s="3" t="s">
        <v>131</v>
      </c>
      <c r="DV251" s="3" t="s">
        <v>131</v>
      </c>
      <c r="DW251" s="3" t="s">
        <v>131</v>
      </c>
      <c r="DX251" s="3" t="s">
        <v>131</v>
      </c>
      <c r="DY251" s="3" t="s">
        <v>131</v>
      </c>
      <c r="DZ251" s="3" t="s">
        <v>131</v>
      </c>
      <c r="EA251" s="3" t="s">
        <v>131</v>
      </c>
      <c r="EB251" s="3" t="s">
        <v>131</v>
      </c>
      <c r="EC251" s="3" t="s">
        <v>131</v>
      </c>
      <c r="ED251" s="3" t="s">
        <v>131</v>
      </c>
      <c r="EE251" s="3" t="s">
        <v>131</v>
      </c>
    </row>
    <row r="252" spans="1:135" s="90" customFormat="1" x14ac:dyDescent="0.2">
      <c r="A252" s="3">
        <v>66</v>
      </c>
      <c r="B252" s="19">
        <v>43744</v>
      </c>
      <c r="C252" s="3">
        <v>17413601</v>
      </c>
      <c r="D252" s="17" t="s">
        <v>271</v>
      </c>
      <c r="E252" s="3">
        <v>25.3</v>
      </c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2">
        <v>37.868899999999996</v>
      </c>
      <c r="X252" s="2">
        <v>1.1088499999999999</v>
      </c>
      <c r="Y252" s="2">
        <v>11.5266</v>
      </c>
      <c r="Z252" s="2">
        <v>79.141800000000003</v>
      </c>
      <c r="AA252" s="87"/>
      <c r="AB252" s="2">
        <v>83.215900000000005</v>
      </c>
      <c r="AC252" s="85">
        <v>0.3236</v>
      </c>
      <c r="AD252" s="2">
        <v>21.822800000000001</v>
      </c>
      <c r="AE252" s="2">
        <v>179</v>
      </c>
      <c r="AF252" s="2">
        <v>58.610199999999999</v>
      </c>
      <c r="AG252" s="2"/>
      <c r="AH252" s="2"/>
      <c r="AI252" s="3"/>
      <c r="AJ252" s="3"/>
      <c r="AK252" s="3" t="s">
        <v>127</v>
      </c>
      <c r="AL252" s="3" t="s">
        <v>127</v>
      </c>
      <c r="AM252" s="3"/>
      <c r="AN252" s="3"/>
      <c r="AO252" s="3"/>
      <c r="AP252" s="3" t="s">
        <v>127</v>
      </c>
      <c r="AQ252" s="3" t="s">
        <v>127</v>
      </c>
      <c r="AR252" s="3" t="s">
        <v>127</v>
      </c>
      <c r="AS252" s="3" t="s">
        <v>127</v>
      </c>
      <c r="AT252" s="3" t="s">
        <v>127</v>
      </c>
      <c r="AU252" s="3"/>
      <c r="AV252" s="3"/>
      <c r="AW252" s="3" t="s">
        <v>127</v>
      </c>
      <c r="AX252" s="3" t="s">
        <v>127</v>
      </c>
      <c r="AY252" s="3" t="s">
        <v>127</v>
      </c>
      <c r="AZ252" s="3" t="s">
        <v>127</v>
      </c>
      <c r="BA252" s="3"/>
      <c r="BB252" s="3" t="s">
        <v>127</v>
      </c>
      <c r="BC252" s="3" t="s">
        <v>127</v>
      </c>
      <c r="BD252" s="3" t="s">
        <v>127</v>
      </c>
      <c r="BE252" s="3" t="s">
        <v>127</v>
      </c>
      <c r="BF252" s="3" t="s">
        <v>127</v>
      </c>
      <c r="BG252" s="3" t="s">
        <v>127</v>
      </c>
      <c r="BH252" s="3"/>
      <c r="BI252" s="3"/>
      <c r="BJ252" s="3"/>
      <c r="BK252" s="3"/>
      <c r="BL252" s="3" t="s">
        <v>127</v>
      </c>
      <c r="BM252" s="3"/>
      <c r="BN252" s="3"/>
      <c r="BO252" s="3" t="s">
        <v>127</v>
      </c>
      <c r="BP252" s="3" t="s">
        <v>127</v>
      </c>
      <c r="BQ252" s="3" t="s">
        <v>127</v>
      </c>
      <c r="BR252" s="3" t="s">
        <v>127</v>
      </c>
      <c r="BS252" s="3" t="s">
        <v>127</v>
      </c>
      <c r="BT252" s="3"/>
      <c r="BU252" s="3"/>
      <c r="BV252" s="3"/>
      <c r="BW252" s="3" t="s">
        <v>127</v>
      </c>
      <c r="BX252" s="3"/>
      <c r="BY252" s="3"/>
      <c r="BZ252" s="3"/>
      <c r="CA252" s="3" t="s">
        <v>127</v>
      </c>
      <c r="CB252" s="3"/>
      <c r="CC252" s="3" t="s">
        <v>127</v>
      </c>
      <c r="CD252" s="2">
        <v>6.4516</v>
      </c>
      <c r="CE252" s="3" t="s">
        <v>127</v>
      </c>
      <c r="CF252" s="3" t="s">
        <v>127</v>
      </c>
      <c r="CG252" s="3"/>
      <c r="CH252" s="3"/>
      <c r="CI252" s="3" t="s">
        <v>127</v>
      </c>
      <c r="CJ252" s="3" t="s">
        <v>127</v>
      </c>
      <c r="CK252" s="3" t="s">
        <v>127</v>
      </c>
      <c r="CL252" s="3" t="s">
        <v>127</v>
      </c>
      <c r="CM252" s="3" t="s">
        <v>127</v>
      </c>
      <c r="CN252" s="3" t="s">
        <v>127</v>
      </c>
      <c r="CO252" s="3" t="s">
        <v>127</v>
      </c>
      <c r="CP252" s="3" t="s">
        <v>127</v>
      </c>
      <c r="CQ252" s="3" t="s">
        <v>127</v>
      </c>
      <c r="CR252" s="3" t="s">
        <v>127</v>
      </c>
      <c r="CS252" s="3" t="s">
        <v>127</v>
      </c>
      <c r="CT252" s="3"/>
      <c r="CU252" s="4" t="s">
        <v>131</v>
      </c>
      <c r="CV252" s="4" t="s">
        <v>131</v>
      </c>
      <c r="CW252" s="4" t="s">
        <v>131</v>
      </c>
      <c r="CX252" s="4" t="s">
        <v>131</v>
      </c>
      <c r="CY252" s="4" t="s">
        <v>131</v>
      </c>
      <c r="CZ252" s="4" t="s">
        <v>131</v>
      </c>
      <c r="DA252" s="4" t="s">
        <v>131</v>
      </c>
      <c r="DB252" s="4" t="s">
        <v>131</v>
      </c>
      <c r="DC252" s="4" t="s">
        <v>131</v>
      </c>
      <c r="DD252" s="4" t="s">
        <v>131</v>
      </c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</row>
    <row r="253" spans="1:135" s="90" customFormat="1" x14ac:dyDescent="0.2">
      <c r="A253" s="3">
        <v>67</v>
      </c>
      <c r="B253" s="19">
        <v>42921</v>
      </c>
      <c r="C253" s="3">
        <v>17413603</v>
      </c>
      <c r="D253" s="17" t="s">
        <v>272</v>
      </c>
      <c r="E253" s="15" t="s">
        <v>127</v>
      </c>
      <c r="F253" s="15" t="s">
        <v>127</v>
      </c>
      <c r="G253" s="3" t="s">
        <v>127</v>
      </c>
      <c r="H253" s="86">
        <v>28.585799999999999</v>
      </c>
      <c r="I253" s="15">
        <v>59.069299999999998</v>
      </c>
      <c r="J253" s="15" t="s">
        <v>127</v>
      </c>
      <c r="K253" s="15" t="s">
        <v>127</v>
      </c>
      <c r="L253" s="15" t="s">
        <v>127</v>
      </c>
      <c r="M253" s="15" t="s">
        <v>140</v>
      </c>
      <c r="N253" s="15" t="s">
        <v>140</v>
      </c>
      <c r="O253" s="15" t="s">
        <v>136</v>
      </c>
      <c r="P253" s="15" t="s">
        <v>136</v>
      </c>
      <c r="Q253" s="15" t="s">
        <v>127</v>
      </c>
      <c r="R253" s="15" t="s">
        <v>127</v>
      </c>
      <c r="S253" s="15"/>
      <c r="T253" s="15">
        <v>17.747199999999999</v>
      </c>
      <c r="U253" s="15">
        <v>255.304</v>
      </c>
      <c r="V253" s="15"/>
      <c r="W253" s="15">
        <v>40.263100000000001</v>
      </c>
      <c r="X253" s="15">
        <v>1.1676200000000001</v>
      </c>
      <c r="Y253" s="15">
        <v>11.211600000000001</v>
      </c>
      <c r="Z253" s="15">
        <v>36.489800000000002</v>
      </c>
      <c r="AA253" s="15">
        <v>73.2239</v>
      </c>
      <c r="AB253" s="15">
        <v>0.27679999999999999</v>
      </c>
      <c r="AC253" s="15">
        <v>14.3673</v>
      </c>
      <c r="AD253" s="15">
        <v>205</v>
      </c>
      <c r="AE253" s="15">
        <v>25.183900000000001</v>
      </c>
      <c r="AF253" s="15"/>
      <c r="AG253" s="15"/>
      <c r="AH253" s="15"/>
      <c r="AI253" s="15"/>
      <c r="AJ253" s="15"/>
      <c r="AK253" s="3" t="s">
        <v>127</v>
      </c>
      <c r="AL253" s="3" t="s">
        <v>127</v>
      </c>
      <c r="AM253" s="3" t="s">
        <v>127</v>
      </c>
      <c r="AN253" s="3" t="s">
        <v>127</v>
      </c>
      <c r="AO253" s="3" t="s">
        <v>127</v>
      </c>
      <c r="AP253" s="3" t="s">
        <v>127</v>
      </c>
      <c r="AQ253" s="3" t="s">
        <v>127</v>
      </c>
      <c r="AR253" s="3" t="s">
        <v>127</v>
      </c>
      <c r="AS253" s="3" t="s">
        <v>127</v>
      </c>
      <c r="AT253" s="3" t="s">
        <v>127</v>
      </c>
      <c r="AU253" s="3" t="s">
        <v>127</v>
      </c>
      <c r="AV253" s="3" t="s">
        <v>127</v>
      </c>
      <c r="AW253" s="3" t="s">
        <v>127</v>
      </c>
      <c r="AX253" s="3" t="s">
        <v>127</v>
      </c>
      <c r="AY253" s="3" t="s">
        <v>127</v>
      </c>
      <c r="AZ253" s="3" t="s">
        <v>127</v>
      </c>
      <c r="BA253" s="3" t="s">
        <v>127</v>
      </c>
      <c r="BB253" s="3" t="s">
        <v>127</v>
      </c>
      <c r="BC253" s="3" t="s">
        <v>127</v>
      </c>
      <c r="BD253" s="3" t="s">
        <v>127</v>
      </c>
      <c r="BE253" s="3" t="s">
        <v>127</v>
      </c>
      <c r="BF253" s="3" t="s">
        <v>127</v>
      </c>
      <c r="BG253" s="3" t="s">
        <v>127</v>
      </c>
      <c r="BH253" s="3" t="s">
        <v>127</v>
      </c>
      <c r="BI253" s="3" t="s">
        <v>127</v>
      </c>
      <c r="BJ253" s="3" t="s">
        <v>127</v>
      </c>
      <c r="BK253" s="3" t="s">
        <v>127</v>
      </c>
      <c r="BL253" s="3" t="s">
        <v>127</v>
      </c>
      <c r="BM253" s="3" t="s">
        <v>127</v>
      </c>
      <c r="BN253" s="3" t="s">
        <v>127</v>
      </c>
      <c r="BO253" s="3" t="s">
        <v>127</v>
      </c>
      <c r="BP253" s="3" t="s">
        <v>127</v>
      </c>
      <c r="BQ253" s="3" t="s">
        <v>127</v>
      </c>
      <c r="BR253" s="3" t="s">
        <v>127</v>
      </c>
      <c r="BS253" s="3" t="s">
        <v>127</v>
      </c>
      <c r="BT253" s="3" t="s">
        <v>127</v>
      </c>
      <c r="BU253" s="3" t="s">
        <v>127</v>
      </c>
      <c r="BV253" s="3" t="s">
        <v>127</v>
      </c>
      <c r="BW253" s="3" t="s">
        <v>127</v>
      </c>
      <c r="BX253" s="3" t="s">
        <v>127</v>
      </c>
      <c r="BY253" s="3" t="s">
        <v>127</v>
      </c>
      <c r="BZ253" s="3" t="s">
        <v>127</v>
      </c>
      <c r="CA253" s="3" t="s">
        <v>127</v>
      </c>
      <c r="CB253" s="3" t="s">
        <v>127</v>
      </c>
      <c r="CC253" s="3" t="s">
        <v>127</v>
      </c>
      <c r="CD253" s="3">
        <v>7.54</v>
      </c>
      <c r="CE253" s="3" t="s">
        <v>127</v>
      </c>
      <c r="CF253" s="3" t="s">
        <v>127</v>
      </c>
      <c r="CG253" s="3" t="s">
        <v>127</v>
      </c>
      <c r="CH253" s="3" t="s">
        <v>127</v>
      </c>
      <c r="CI253" s="3" t="s">
        <v>127</v>
      </c>
      <c r="CJ253" s="3" t="s">
        <v>127</v>
      </c>
      <c r="CK253" s="3" t="s">
        <v>127</v>
      </c>
      <c r="CL253" s="3" t="s">
        <v>127</v>
      </c>
      <c r="CM253" s="3" t="s">
        <v>127</v>
      </c>
      <c r="CN253" s="3" t="s">
        <v>127</v>
      </c>
      <c r="CO253" s="3" t="s">
        <v>127</v>
      </c>
      <c r="CP253" s="3" t="s">
        <v>127</v>
      </c>
      <c r="CQ253" s="3" t="s">
        <v>127</v>
      </c>
      <c r="CR253" s="3" t="s">
        <v>127</v>
      </c>
      <c r="CS253" s="3" t="s">
        <v>127</v>
      </c>
      <c r="CT253" s="3"/>
      <c r="CU253" s="4" t="s">
        <v>131</v>
      </c>
      <c r="CV253" s="4" t="s">
        <v>133</v>
      </c>
      <c r="CW253" s="4" t="s">
        <v>131</v>
      </c>
      <c r="CX253" s="4" t="s">
        <v>131</v>
      </c>
      <c r="CY253" s="4" t="s">
        <v>131</v>
      </c>
      <c r="CZ253" s="4" t="s">
        <v>131</v>
      </c>
      <c r="DA253" s="4" t="s">
        <v>131</v>
      </c>
      <c r="DB253" s="4" t="s">
        <v>131</v>
      </c>
      <c r="DC253" s="4" t="s">
        <v>131</v>
      </c>
      <c r="DD253" s="4" t="s">
        <v>131</v>
      </c>
      <c r="DE253" s="3"/>
      <c r="DF253" s="3"/>
      <c r="DG253" s="3"/>
      <c r="DH253" s="3"/>
      <c r="DI253" s="3" t="s">
        <v>273</v>
      </c>
      <c r="DJ253" s="3" t="s">
        <v>127</v>
      </c>
      <c r="DK253" s="3" t="s">
        <v>127</v>
      </c>
      <c r="DL253" s="3" t="s">
        <v>127</v>
      </c>
      <c r="DM253" s="3" t="s">
        <v>127</v>
      </c>
      <c r="DN253" s="3" t="s">
        <v>127</v>
      </c>
      <c r="DO253" s="3" t="s">
        <v>127</v>
      </c>
      <c r="DP253" s="3" t="s">
        <v>127</v>
      </c>
      <c r="DQ253" s="3" t="s">
        <v>127</v>
      </c>
      <c r="DR253" s="3" t="s">
        <v>127</v>
      </c>
      <c r="DS253" s="3" t="s">
        <v>127</v>
      </c>
      <c r="DT253" s="3" t="s">
        <v>127</v>
      </c>
      <c r="DU253" s="3" t="s">
        <v>127</v>
      </c>
      <c r="DV253" s="3" t="s">
        <v>127</v>
      </c>
      <c r="DW253" s="3" t="s">
        <v>127</v>
      </c>
      <c r="DX253" s="3" t="s">
        <v>127</v>
      </c>
      <c r="DY253" s="3" t="s">
        <v>127</v>
      </c>
      <c r="DZ253" s="3" t="s">
        <v>127</v>
      </c>
      <c r="EA253" s="3" t="s">
        <v>127</v>
      </c>
      <c r="EB253" s="3" t="s">
        <v>127</v>
      </c>
      <c r="EC253" s="3" t="s">
        <v>127</v>
      </c>
      <c r="ED253" s="3" t="s">
        <v>127</v>
      </c>
      <c r="EE253" s="3" t="s">
        <v>127</v>
      </c>
    </row>
    <row r="254" spans="1:135" s="90" customFormat="1" x14ac:dyDescent="0.2">
      <c r="A254" s="3">
        <v>67</v>
      </c>
      <c r="B254" s="19">
        <v>43521</v>
      </c>
      <c r="C254" s="3">
        <v>17413603</v>
      </c>
      <c r="D254" s="17" t="s">
        <v>272</v>
      </c>
      <c r="E254" s="3" t="s">
        <v>218</v>
      </c>
      <c r="F254" s="3"/>
      <c r="G254" s="3" t="s">
        <v>127</v>
      </c>
      <c r="H254" s="2">
        <v>32.413800000000002</v>
      </c>
      <c r="I254" s="2">
        <v>59.674500000000002</v>
      </c>
      <c r="J254" s="3" t="s">
        <v>127</v>
      </c>
      <c r="K254" s="3" t="s">
        <v>127</v>
      </c>
      <c r="L254" s="3" t="s">
        <v>127</v>
      </c>
      <c r="M254" s="3" t="s">
        <v>127</v>
      </c>
      <c r="N254" s="3" t="s">
        <v>127</v>
      </c>
      <c r="O254" s="3" t="s">
        <v>127</v>
      </c>
      <c r="P254" s="2" t="s">
        <v>127</v>
      </c>
      <c r="Q254" s="3" t="s">
        <v>127</v>
      </c>
      <c r="R254" s="3" t="s">
        <v>127</v>
      </c>
      <c r="S254" s="3" t="s">
        <v>127</v>
      </c>
      <c r="T254" s="2">
        <v>10.9993</v>
      </c>
      <c r="U254" s="3"/>
      <c r="V254" s="3"/>
      <c r="W254" s="2">
        <v>38.376899999999999</v>
      </c>
      <c r="X254" s="2">
        <v>1.10487</v>
      </c>
      <c r="Y254" s="2">
        <v>10.5677</v>
      </c>
      <c r="Z254" s="2">
        <v>67.448800000000006</v>
      </c>
      <c r="AA254" s="2">
        <v>68.896299999999997</v>
      </c>
      <c r="AB254" s="85">
        <v>0.2384</v>
      </c>
      <c r="AC254" s="2">
        <v>13.1912</v>
      </c>
      <c r="AD254" s="2">
        <v>186</v>
      </c>
      <c r="AE254" s="2">
        <v>26.223400000000002</v>
      </c>
      <c r="AF254" s="2"/>
      <c r="AG254" s="2"/>
      <c r="AH254" s="2"/>
      <c r="AI254" s="88">
        <v>0.54659999999999997</v>
      </c>
      <c r="AJ254" s="89">
        <v>5.7690000000000001</v>
      </c>
      <c r="AK254" s="3" t="s">
        <v>127</v>
      </c>
      <c r="AL254" s="3" t="s">
        <v>127</v>
      </c>
      <c r="AM254" s="4"/>
      <c r="AN254" s="4"/>
      <c r="AO254" s="4"/>
      <c r="AP254" s="3" t="s">
        <v>127</v>
      </c>
      <c r="AQ254" s="3" t="s">
        <v>127</v>
      </c>
      <c r="AR254" s="3" t="s">
        <v>127</v>
      </c>
      <c r="AS254" s="2">
        <v>4.3531000000000004</v>
      </c>
      <c r="AT254" s="3" t="s">
        <v>127</v>
      </c>
      <c r="AU254" s="4"/>
      <c r="AV254" s="4"/>
      <c r="AW254" s="3" t="s">
        <v>127</v>
      </c>
      <c r="AX254" s="3" t="s">
        <v>127</v>
      </c>
      <c r="AY254" s="3" t="s">
        <v>127</v>
      </c>
      <c r="AZ254" s="3" t="s">
        <v>127</v>
      </c>
      <c r="BA254" s="4"/>
      <c r="BB254" s="3" t="s">
        <v>127</v>
      </c>
      <c r="BC254" s="3" t="s">
        <v>127</v>
      </c>
      <c r="BD254" s="3" t="s">
        <v>127</v>
      </c>
      <c r="BE254" s="3" t="s">
        <v>128</v>
      </c>
      <c r="BF254" s="3" t="s">
        <v>127</v>
      </c>
      <c r="BG254" s="3" t="s">
        <v>127</v>
      </c>
      <c r="BH254" s="4"/>
      <c r="BI254" s="4"/>
      <c r="BJ254" s="4"/>
      <c r="BK254" s="4"/>
      <c r="BL254" s="3" t="s">
        <v>127</v>
      </c>
      <c r="BM254" s="4"/>
      <c r="BN254" s="4"/>
      <c r="BO254" s="3" t="s">
        <v>127</v>
      </c>
      <c r="BP254" s="3" t="s">
        <v>127</v>
      </c>
      <c r="BQ254" s="3" t="s">
        <v>127</v>
      </c>
      <c r="BR254" s="3" t="s">
        <v>127</v>
      </c>
      <c r="BS254" s="3" t="s">
        <v>127</v>
      </c>
      <c r="BT254" s="4"/>
      <c r="BU254" s="4"/>
      <c r="BV254" s="4"/>
      <c r="BW254" s="3" t="s">
        <v>127</v>
      </c>
      <c r="BX254" s="4"/>
      <c r="BY254" s="3"/>
      <c r="BZ254" s="3"/>
      <c r="CA254" s="3" t="s">
        <v>127</v>
      </c>
      <c r="CB254" s="3"/>
      <c r="CC254" s="3" t="s">
        <v>127</v>
      </c>
      <c r="CD254" s="2">
        <v>6.5312000000000001</v>
      </c>
      <c r="CE254" s="3" t="s">
        <v>127</v>
      </c>
      <c r="CF254" s="3" t="s">
        <v>127</v>
      </c>
      <c r="CG254" s="3"/>
      <c r="CH254" s="3"/>
      <c r="CI254" s="2" t="s">
        <v>128</v>
      </c>
      <c r="CJ254" s="3" t="s">
        <v>127</v>
      </c>
      <c r="CK254" s="3" t="s">
        <v>127</v>
      </c>
      <c r="CL254" s="3" t="s">
        <v>127</v>
      </c>
      <c r="CM254" s="2" t="s">
        <v>128</v>
      </c>
      <c r="CN254" s="3" t="s">
        <v>127</v>
      </c>
      <c r="CO254" s="3" t="s">
        <v>127</v>
      </c>
      <c r="CP254" s="3" t="s">
        <v>127</v>
      </c>
      <c r="CQ254" s="3" t="s">
        <v>127</v>
      </c>
      <c r="CR254" s="3" t="s">
        <v>127</v>
      </c>
      <c r="CS254" s="2" t="s">
        <v>128</v>
      </c>
      <c r="CT254" s="3" t="s">
        <v>141</v>
      </c>
      <c r="CU254" s="113" t="s">
        <v>133</v>
      </c>
      <c r="CV254" s="113" t="s">
        <v>133</v>
      </c>
      <c r="CW254" s="109" t="s">
        <v>156</v>
      </c>
      <c r="CX254" s="109" t="s">
        <v>156</v>
      </c>
      <c r="CY254" s="109" t="s">
        <v>156</v>
      </c>
      <c r="CZ254" s="109" t="s">
        <v>131</v>
      </c>
      <c r="DA254" s="109" t="s">
        <v>131</v>
      </c>
      <c r="DB254" s="109" t="s">
        <v>131</v>
      </c>
      <c r="DC254" s="109" t="s">
        <v>131</v>
      </c>
      <c r="DD254" s="109" t="s">
        <v>131</v>
      </c>
      <c r="DE254" s="3"/>
      <c r="DF254" s="3"/>
      <c r="DG254" s="3"/>
      <c r="DH254" s="3"/>
      <c r="DI254" s="3"/>
      <c r="DJ254" s="3" t="s">
        <v>131</v>
      </c>
      <c r="DK254" s="3" t="s">
        <v>157</v>
      </c>
      <c r="DL254" s="3">
        <v>499.2</v>
      </c>
      <c r="DM254" s="3" t="s">
        <v>131</v>
      </c>
      <c r="DN254" s="3" t="s">
        <v>131</v>
      </c>
      <c r="DO254" s="3" t="s">
        <v>131</v>
      </c>
      <c r="DP254" s="3" t="s">
        <v>131</v>
      </c>
      <c r="DQ254" s="3" t="s">
        <v>131</v>
      </c>
      <c r="DR254" s="3" t="s">
        <v>131</v>
      </c>
      <c r="DS254" s="3" t="s">
        <v>131</v>
      </c>
      <c r="DT254" s="3" t="s">
        <v>131</v>
      </c>
      <c r="DU254" s="3" t="s">
        <v>131</v>
      </c>
      <c r="DV254" s="3" t="s">
        <v>131</v>
      </c>
      <c r="DW254" s="3" t="s">
        <v>131</v>
      </c>
      <c r="DX254" s="3" t="s">
        <v>131</v>
      </c>
      <c r="DY254" s="3" t="s">
        <v>131</v>
      </c>
      <c r="DZ254" s="3" t="s">
        <v>131</v>
      </c>
      <c r="EA254" s="3" t="s">
        <v>131</v>
      </c>
      <c r="EB254" s="3" t="s">
        <v>131</v>
      </c>
      <c r="EC254" s="3" t="s">
        <v>131</v>
      </c>
      <c r="ED254" s="3" t="s">
        <v>131</v>
      </c>
      <c r="EE254" s="3" t="s">
        <v>131</v>
      </c>
    </row>
    <row r="255" spans="1:135" s="90" customFormat="1" x14ac:dyDescent="0.2">
      <c r="A255" s="3">
        <v>68</v>
      </c>
      <c r="B255" s="19">
        <v>43667</v>
      </c>
      <c r="C255" s="3">
        <v>17413702</v>
      </c>
      <c r="D255" s="17" t="s">
        <v>274</v>
      </c>
      <c r="E255" s="3" t="s">
        <v>218</v>
      </c>
      <c r="F255" s="3" t="s">
        <v>127</v>
      </c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 t="s">
        <v>131</v>
      </c>
      <c r="DK255" s="3" t="s">
        <v>131</v>
      </c>
      <c r="DL255" s="3" t="s">
        <v>130</v>
      </c>
      <c r="DM255" s="3" t="s">
        <v>131</v>
      </c>
      <c r="DN255" s="3" t="s">
        <v>131</v>
      </c>
      <c r="DO255" s="3" t="s">
        <v>131</v>
      </c>
      <c r="DP255" s="3" t="s">
        <v>131</v>
      </c>
      <c r="DQ255" s="3" t="s">
        <v>131</v>
      </c>
      <c r="DR255" s="3" t="s">
        <v>131</v>
      </c>
      <c r="DS255" s="3" t="s">
        <v>131</v>
      </c>
      <c r="DT255" s="3" t="s">
        <v>131</v>
      </c>
      <c r="DU255" s="3" t="s">
        <v>131</v>
      </c>
      <c r="DV255" s="3" t="s">
        <v>131</v>
      </c>
      <c r="DW255" s="3" t="s">
        <v>131</v>
      </c>
      <c r="DX255" s="3" t="s">
        <v>131</v>
      </c>
      <c r="DY255" s="3" t="s">
        <v>131</v>
      </c>
      <c r="DZ255" s="3" t="s">
        <v>131</v>
      </c>
      <c r="EA255" s="3" t="s">
        <v>131</v>
      </c>
      <c r="EB255" s="3" t="s">
        <v>131</v>
      </c>
      <c r="EC255" s="3" t="s">
        <v>131</v>
      </c>
      <c r="ED255" s="3" t="s">
        <v>131</v>
      </c>
      <c r="EE255" s="3" t="s">
        <v>131</v>
      </c>
    </row>
    <row r="256" spans="1:135" s="90" customFormat="1" x14ac:dyDescent="0.2">
      <c r="A256" s="3">
        <v>69</v>
      </c>
      <c r="B256" s="19">
        <v>40311</v>
      </c>
      <c r="C256" s="3">
        <v>17513601</v>
      </c>
      <c r="D256" s="17" t="s">
        <v>275</v>
      </c>
      <c r="E256" s="15" t="s">
        <v>131</v>
      </c>
      <c r="F256" s="15"/>
      <c r="G256" s="85" t="s">
        <v>128</v>
      </c>
      <c r="H256" s="86">
        <v>40.674799999999998</v>
      </c>
      <c r="I256" s="15">
        <v>76.791799999999995</v>
      </c>
      <c r="J256" s="15" t="s">
        <v>127</v>
      </c>
      <c r="K256" s="15" t="s">
        <v>127</v>
      </c>
      <c r="L256" s="15"/>
      <c r="M256" s="15">
        <v>4.0453000000000001</v>
      </c>
      <c r="N256" s="15">
        <v>1.1255999999999999</v>
      </c>
      <c r="O256" s="15"/>
      <c r="P256" s="15" t="s">
        <v>127</v>
      </c>
      <c r="Q256" s="15">
        <v>2.0023</v>
      </c>
      <c r="R256" s="15"/>
      <c r="S256" s="15"/>
      <c r="T256" s="15"/>
      <c r="U256" s="15"/>
      <c r="V256" s="15"/>
      <c r="W256" s="15">
        <v>52.267099999999999</v>
      </c>
      <c r="X256" s="15">
        <v>1.4842200000000001</v>
      </c>
      <c r="Y256" s="15">
        <v>12.3034</v>
      </c>
      <c r="Z256" s="15">
        <v>111.501</v>
      </c>
      <c r="AA256" s="15">
        <v>103</v>
      </c>
      <c r="AB256" s="15"/>
      <c r="AC256" s="15">
        <v>29</v>
      </c>
      <c r="AD256" s="15">
        <v>264.10000000000002</v>
      </c>
      <c r="AE256" s="15">
        <v>65</v>
      </c>
      <c r="AF256" s="15"/>
      <c r="AG256" s="15"/>
      <c r="AH256" s="15"/>
      <c r="AI256" s="15"/>
      <c r="AJ256" s="15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</row>
    <row r="257" spans="1:135" s="90" customFormat="1" x14ac:dyDescent="0.2">
      <c r="A257" s="3">
        <v>69</v>
      </c>
      <c r="B257" s="19">
        <v>42492</v>
      </c>
      <c r="C257" s="3">
        <v>17513601</v>
      </c>
      <c r="D257" s="17" t="s">
        <v>275</v>
      </c>
      <c r="E257" s="15" t="s">
        <v>216</v>
      </c>
      <c r="F257" s="15"/>
      <c r="G257" s="3"/>
      <c r="H257" s="3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</row>
    <row r="258" spans="1:135" s="90" customFormat="1" x14ac:dyDescent="0.2">
      <c r="A258" s="3">
        <v>69</v>
      </c>
      <c r="B258" s="19">
        <v>42589</v>
      </c>
      <c r="C258" s="3">
        <v>17513601</v>
      </c>
      <c r="D258" s="17" t="s">
        <v>275</v>
      </c>
      <c r="E258" s="15" t="s">
        <v>216</v>
      </c>
      <c r="F258" s="15"/>
      <c r="G258" s="3"/>
      <c r="H258" s="3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</row>
    <row r="259" spans="1:135" s="90" customFormat="1" x14ac:dyDescent="0.2">
      <c r="A259" s="3">
        <v>69</v>
      </c>
      <c r="B259" s="19">
        <v>42739</v>
      </c>
      <c r="C259" s="3">
        <v>17513601</v>
      </c>
      <c r="D259" s="17" t="s">
        <v>275</v>
      </c>
      <c r="E259" s="15" t="s">
        <v>183</v>
      </c>
      <c r="F259" s="15" t="s">
        <v>127</v>
      </c>
      <c r="G259" s="3" t="s">
        <v>127</v>
      </c>
      <c r="H259" s="86">
        <v>37.691800000000001</v>
      </c>
      <c r="I259" s="15">
        <v>69.323499999999996</v>
      </c>
      <c r="J259" s="15" t="s">
        <v>127</v>
      </c>
      <c r="K259" s="15" t="s">
        <v>127</v>
      </c>
      <c r="L259" s="15" t="s">
        <v>127</v>
      </c>
      <c r="M259" s="15">
        <v>4.2507000000000001</v>
      </c>
      <c r="N259" s="15" t="s">
        <v>150</v>
      </c>
      <c r="O259" s="15" t="s">
        <v>140</v>
      </c>
      <c r="P259" s="15" t="s">
        <v>127</v>
      </c>
      <c r="Q259" s="15" t="s">
        <v>127</v>
      </c>
      <c r="R259" s="15" t="s">
        <v>127</v>
      </c>
      <c r="S259" s="15" t="s">
        <v>127</v>
      </c>
      <c r="T259" s="15">
        <v>27.150700000000001</v>
      </c>
      <c r="U259" s="15">
        <v>323.64499999999998</v>
      </c>
      <c r="V259" s="15"/>
      <c r="W259" s="15">
        <v>44.154299999999999</v>
      </c>
      <c r="X259" s="15">
        <v>1.21112</v>
      </c>
      <c r="Y259" s="15">
        <v>13.2775</v>
      </c>
      <c r="Z259" s="15">
        <v>102.244</v>
      </c>
      <c r="AA259" s="15">
        <v>108.31059999999999</v>
      </c>
      <c r="AB259" s="15">
        <v>0.46460000000000001</v>
      </c>
      <c r="AC259" s="15">
        <v>22.4495</v>
      </c>
      <c r="AD259" s="15">
        <v>222</v>
      </c>
      <c r="AE259" s="15">
        <v>57.048999999999999</v>
      </c>
      <c r="AF259" s="15"/>
      <c r="AG259" s="15"/>
      <c r="AH259" s="15"/>
      <c r="AI259" s="15"/>
      <c r="AJ259" s="15"/>
      <c r="AK259" s="3" t="s">
        <v>127</v>
      </c>
      <c r="AL259" s="3" t="s">
        <v>127</v>
      </c>
      <c r="AM259" s="3" t="s">
        <v>127</v>
      </c>
      <c r="AN259" s="3" t="s">
        <v>127</v>
      </c>
      <c r="AO259" s="3" t="s">
        <v>127</v>
      </c>
      <c r="AP259" s="3" t="s">
        <v>127</v>
      </c>
      <c r="AQ259" s="3" t="s">
        <v>127</v>
      </c>
      <c r="AR259" s="3" t="s">
        <v>127</v>
      </c>
      <c r="AS259" s="3" t="s">
        <v>127</v>
      </c>
      <c r="AT259" s="3" t="s">
        <v>127</v>
      </c>
      <c r="AU259" s="3" t="s">
        <v>127</v>
      </c>
      <c r="AV259" s="3" t="s">
        <v>127</v>
      </c>
      <c r="AW259" s="3" t="s">
        <v>127</v>
      </c>
      <c r="AX259" s="3" t="s">
        <v>127</v>
      </c>
      <c r="AY259" s="3" t="s">
        <v>127</v>
      </c>
      <c r="AZ259" s="3" t="s">
        <v>127</v>
      </c>
      <c r="BA259" s="3" t="s">
        <v>127</v>
      </c>
      <c r="BB259" s="3" t="s">
        <v>127</v>
      </c>
      <c r="BC259" s="3" t="s">
        <v>127</v>
      </c>
      <c r="BD259" s="3" t="s">
        <v>127</v>
      </c>
      <c r="BE259" s="3" t="s">
        <v>127</v>
      </c>
      <c r="BF259" s="3" t="s">
        <v>127</v>
      </c>
      <c r="BG259" s="3" t="s">
        <v>127</v>
      </c>
      <c r="BH259" s="3" t="s">
        <v>127</v>
      </c>
      <c r="BI259" s="3" t="s">
        <v>127</v>
      </c>
      <c r="BJ259" s="3" t="s">
        <v>127</v>
      </c>
      <c r="BK259" s="3" t="s">
        <v>127</v>
      </c>
      <c r="BL259" s="3" t="s">
        <v>127</v>
      </c>
      <c r="BM259" s="3" t="s">
        <v>127</v>
      </c>
      <c r="BN259" s="3" t="s">
        <v>127</v>
      </c>
      <c r="BO259" s="3" t="s">
        <v>127</v>
      </c>
      <c r="BP259" s="3" t="s">
        <v>127</v>
      </c>
      <c r="BQ259" s="3" t="s">
        <v>127</v>
      </c>
      <c r="BR259" s="3" t="s">
        <v>127</v>
      </c>
      <c r="BS259" s="3" t="s">
        <v>127</v>
      </c>
      <c r="BT259" s="3" t="s">
        <v>127</v>
      </c>
      <c r="BU259" s="3" t="s">
        <v>127</v>
      </c>
      <c r="BV259" s="3" t="s">
        <v>127</v>
      </c>
      <c r="BW259" s="3" t="s">
        <v>127</v>
      </c>
      <c r="BX259" s="3" t="s">
        <v>127</v>
      </c>
      <c r="BY259" s="3" t="s">
        <v>127</v>
      </c>
      <c r="BZ259" s="3" t="s">
        <v>127</v>
      </c>
      <c r="CA259" s="3" t="s">
        <v>127</v>
      </c>
      <c r="CB259" s="3" t="s">
        <v>127</v>
      </c>
      <c r="CC259" s="3" t="s">
        <v>127</v>
      </c>
      <c r="CD259" s="3" t="s">
        <v>127</v>
      </c>
      <c r="CE259" s="3" t="s">
        <v>127</v>
      </c>
      <c r="CF259" s="3" t="s">
        <v>127</v>
      </c>
      <c r="CG259" s="3" t="s">
        <v>127</v>
      </c>
      <c r="CH259" s="3" t="s">
        <v>127</v>
      </c>
      <c r="CI259" s="3" t="s">
        <v>127</v>
      </c>
      <c r="CJ259" s="3" t="s">
        <v>127</v>
      </c>
      <c r="CK259" s="3" t="s">
        <v>127</v>
      </c>
      <c r="CL259" s="3" t="s">
        <v>127</v>
      </c>
      <c r="CM259" s="3" t="s">
        <v>127</v>
      </c>
      <c r="CN259" s="3" t="s">
        <v>127</v>
      </c>
      <c r="CO259" s="3" t="s">
        <v>127</v>
      </c>
      <c r="CP259" s="3" t="s">
        <v>127</v>
      </c>
      <c r="CQ259" s="3" t="s">
        <v>127</v>
      </c>
      <c r="CR259" s="3" t="s">
        <v>127</v>
      </c>
      <c r="CS259" s="3" t="s">
        <v>127</v>
      </c>
      <c r="CT259" s="3"/>
      <c r="CU259" s="4" t="s">
        <v>131</v>
      </c>
      <c r="CV259" s="4" t="s">
        <v>131</v>
      </c>
      <c r="CW259" s="4" t="s">
        <v>131</v>
      </c>
      <c r="CX259" s="4" t="s">
        <v>131</v>
      </c>
      <c r="CY259" s="4" t="s">
        <v>131</v>
      </c>
      <c r="CZ259" s="4" t="s">
        <v>131</v>
      </c>
      <c r="DA259" s="4" t="s">
        <v>131</v>
      </c>
      <c r="DB259" s="4" t="s">
        <v>131</v>
      </c>
      <c r="DC259" s="4" t="s">
        <v>131</v>
      </c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</row>
    <row r="260" spans="1:135" s="90" customFormat="1" x14ac:dyDescent="0.2">
      <c r="A260" s="3">
        <v>69</v>
      </c>
      <c r="B260" s="19">
        <v>42927</v>
      </c>
      <c r="C260" s="3">
        <v>17513601</v>
      </c>
      <c r="D260" s="17" t="s">
        <v>275</v>
      </c>
      <c r="E260" s="15" t="s">
        <v>216</v>
      </c>
      <c r="F260" s="3"/>
      <c r="G260" s="3"/>
      <c r="H260" s="86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</row>
    <row r="261" spans="1:135" s="90" customFormat="1" x14ac:dyDescent="0.2">
      <c r="A261" s="3">
        <v>69</v>
      </c>
      <c r="B261" s="19">
        <v>43667</v>
      </c>
      <c r="C261" s="3">
        <v>17513601</v>
      </c>
      <c r="D261" s="17" t="s">
        <v>275</v>
      </c>
      <c r="E261" s="3" t="s">
        <v>127</v>
      </c>
      <c r="F261" s="3" t="s">
        <v>127</v>
      </c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 t="s">
        <v>131</v>
      </c>
      <c r="DK261" s="3" t="s">
        <v>157</v>
      </c>
      <c r="DL261" s="3">
        <v>1771.9</v>
      </c>
      <c r="DM261" s="3" t="s">
        <v>131</v>
      </c>
      <c r="DN261" s="3" t="s">
        <v>131</v>
      </c>
      <c r="DO261" s="3" t="s">
        <v>131</v>
      </c>
      <c r="DP261" s="3" t="s">
        <v>131</v>
      </c>
      <c r="DQ261" s="3" t="s">
        <v>131</v>
      </c>
      <c r="DR261" s="3" t="s">
        <v>131</v>
      </c>
      <c r="DS261" s="3" t="s">
        <v>131</v>
      </c>
      <c r="DT261" s="3" t="s">
        <v>131</v>
      </c>
      <c r="DU261" s="3" t="s">
        <v>131</v>
      </c>
      <c r="DV261" s="3" t="s">
        <v>131</v>
      </c>
      <c r="DW261" s="3" t="s">
        <v>131</v>
      </c>
      <c r="DX261" s="3" t="s">
        <v>131</v>
      </c>
      <c r="DY261" s="3" t="s">
        <v>131</v>
      </c>
      <c r="DZ261" s="3" t="s">
        <v>131</v>
      </c>
      <c r="EA261" s="3" t="s">
        <v>131</v>
      </c>
      <c r="EB261" s="3" t="s">
        <v>131</v>
      </c>
      <c r="EC261" s="3" t="s">
        <v>131</v>
      </c>
      <c r="ED261" s="3" t="s">
        <v>131</v>
      </c>
      <c r="EE261" s="3" t="s">
        <v>131</v>
      </c>
    </row>
    <row r="262" spans="1:135" s="90" customFormat="1" x14ac:dyDescent="0.2">
      <c r="A262" s="3">
        <v>69</v>
      </c>
      <c r="B262" s="19">
        <v>43744</v>
      </c>
      <c r="C262" s="3">
        <v>17513601</v>
      </c>
      <c r="D262" s="17" t="s">
        <v>275</v>
      </c>
      <c r="E262" s="3" t="s">
        <v>218</v>
      </c>
      <c r="F262" s="3" t="s">
        <v>127</v>
      </c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2">
        <v>50.493499999999997</v>
      </c>
      <c r="X262" s="2">
        <v>1.3383</v>
      </c>
      <c r="Y262" s="2">
        <v>12.512499999999999</v>
      </c>
      <c r="Z262" s="2">
        <v>110.679</v>
      </c>
      <c r="AA262" s="87"/>
      <c r="AB262" s="2">
        <v>106.54349999999999</v>
      </c>
      <c r="AC262" s="85">
        <v>0.45119999999999999</v>
      </c>
      <c r="AD262" s="2">
        <v>38.604999999999997</v>
      </c>
      <c r="AE262" s="2">
        <v>222</v>
      </c>
      <c r="AF262" s="2">
        <v>69.782300000000006</v>
      </c>
      <c r="AG262" s="2"/>
      <c r="AH262" s="2"/>
      <c r="AI262" s="3"/>
      <c r="AJ262" s="3"/>
      <c r="AK262" s="3" t="s">
        <v>127</v>
      </c>
      <c r="AL262" s="3" t="s">
        <v>127</v>
      </c>
      <c r="AM262" s="3"/>
      <c r="AN262" s="3"/>
      <c r="AO262" s="3"/>
      <c r="AP262" s="3" t="s">
        <v>127</v>
      </c>
      <c r="AQ262" s="3" t="s">
        <v>127</v>
      </c>
      <c r="AR262" s="3" t="s">
        <v>127</v>
      </c>
      <c r="AS262" s="3" t="s">
        <v>127</v>
      </c>
      <c r="AT262" s="3" t="s">
        <v>127</v>
      </c>
      <c r="AU262" s="3"/>
      <c r="AV262" s="3"/>
      <c r="AW262" s="3" t="s">
        <v>127</v>
      </c>
      <c r="AX262" s="3" t="s">
        <v>127</v>
      </c>
      <c r="AY262" s="3" t="s">
        <v>127</v>
      </c>
      <c r="AZ262" s="3" t="s">
        <v>127</v>
      </c>
      <c r="BA262" s="3"/>
      <c r="BB262" s="3" t="s">
        <v>127</v>
      </c>
      <c r="BC262" s="3" t="s">
        <v>127</v>
      </c>
      <c r="BD262" s="3" t="s">
        <v>127</v>
      </c>
      <c r="BE262" s="3" t="s">
        <v>127</v>
      </c>
      <c r="BF262" s="3" t="s">
        <v>127</v>
      </c>
      <c r="BG262" s="3" t="s">
        <v>127</v>
      </c>
      <c r="BH262" s="3"/>
      <c r="BI262" s="3"/>
      <c r="BJ262" s="3"/>
      <c r="BK262" s="3"/>
      <c r="BL262" s="3" t="s">
        <v>127</v>
      </c>
      <c r="BM262" s="3"/>
      <c r="BN262" s="3"/>
      <c r="BO262" s="3" t="s">
        <v>127</v>
      </c>
      <c r="BP262" s="3" t="s">
        <v>127</v>
      </c>
      <c r="BQ262" s="3" t="s">
        <v>127</v>
      </c>
      <c r="BR262" s="3" t="s">
        <v>127</v>
      </c>
      <c r="BS262" s="3" t="s">
        <v>127</v>
      </c>
      <c r="BT262" s="3"/>
      <c r="BU262" s="3"/>
      <c r="BV262" s="3"/>
      <c r="BW262" s="3" t="s">
        <v>127</v>
      </c>
      <c r="BX262" s="3"/>
      <c r="BY262" s="3"/>
      <c r="BZ262" s="3"/>
      <c r="CA262" s="3" t="s">
        <v>127</v>
      </c>
      <c r="CB262" s="3"/>
      <c r="CC262" s="3" t="s">
        <v>127</v>
      </c>
      <c r="CD262" s="3" t="s">
        <v>127</v>
      </c>
      <c r="CE262" s="3" t="s">
        <v>127</v>
      </c>
      <c r="CF262" s="3" t="s">
        <v>127</v>
      </c>
      <c r="CG262" s="3"/>
      <c r="CH262" s="3"/>
      <c r="CI262" s="3" t="s">
        <v>127</v>
      </c>
      <c r="CJ262" s="3" t="s">
        <v>127</v>
      </c>
      <c r="CK262" s="3" t="s">
        <v>127</v>
      </c>
      <c r="CL262" s="3" t="s">
        <v>127</v>
      </c>
      <c r="CM262" s="3" t="s">
        <v>127</v>
      </c>
      <c r="CN262" s="2" t="s">
        <v>128</v>
      </c>
      <c r="CO262" s="3" t="s">
        <v>127</v>
      </c>
      <c r="CP262" s="3" t="s">
        <v>127</v>
      </c>
      <c r="CQ262" s="3" t="s">
        <v>127</v>
      </c>
      <c r="CR262" s="3" t="s">
        <v>127</v>
      </c>
      <c r="CS262" s="3" t="s">
        <v>127</v>
      </c>
      <c r="CT262" s="3"/>
      <c r="CU262" s="4" t="s">
        <v>131</v>
      </c>
      <c r="CV262" s="4" t="s">
        <v>131</v>
      </c>
      <c r="CW262" s="4" t="s">
        <v>131</v>
      </c>
      <c r="CX262" s="4" t="s">
        <v>131</v>
      </c>
      <c r="CY262" s="4" t="s">
        <v>131</v>
      </c>
      <c r="CZ262" s="4" t="s">
        <v>131</v>
      </c>
      <c r="DA262" s="4" t="s">
        <v>131</v>
      </c>
      <c r="DB262" s="4" t="s">
        <v>131</v>
      </c>
      <c r="DC262" s="4" t="s">
        <v>131</v>
      </c>
      <c r="DD262" s="4" t="s">
        <v>131</v>
      </c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</row>
    <row r="263" spans="1:135" x14ac:dyDescent="0.2">
      <c r="CO263" s="6"/>
      <c r="CP263" s="6"/>
      <c r="CQ263" s="6"/>
      <c r="CR263" s="6"/>
      <c r="CS263" s="6"/>
      <c r="CT263" s="6"/>
      <c r="CU263" s="6"/>
      <c r="CV263" s="6"/>
      <c r="CW263" s="6"/>
      <c r="CX263" s="6"/>
      <c r="CY263" s="6"/>
      <c r="CZ263" s="6"/>
      <c r="DA263" s="6"/>
      <c r="DB263" s="6"/>
      <c r="DC263" s="6"/>
      <c r="DD263" s="6"/>
      <c r="DE263" s="6"/>
      <c r="DF263" s="6"/>
      <c r="DG263" s="6"/>
      <c r="DH263" s="6"/>
      <c r="DI263" s="6"/>
      <c r="DJ263" s="6"/>
      <c r="DK263" s="6"/>
    </row>
    <row r="264" spans="1:135" x14ac:dyDescent="0.2">
      <c r="CO264" s="6"/>
      <c r="CP264" s="6"/>
      <c r="CQ264" s="6"/>
      <c r="CR264" s="6"/>
      <c r="CS264" s="6"/>
      <c r="CT264" s="6"/>
      <c r="CU264" s="6"/>
      <c r="CV264" s="6"/>
      <c r="CW264" s="6"/>
      <c r="CX264" s="6"/>
      <c r="CY264" s="6"/>
      <c r="CZ264" s="6"/>
      <c r="DA264" s="6"/>
      <c r="DB264" s="6"/>
      <c r="DC264" s="6"/>
      <c r="DD264" s="6"/>
      <c r="DE264" s="6"/>
      <c r="DF264" s="6"/>
      <c r="DG264" s="6"/>
      <c r="DH264" s="6"/>
      <c r="DI264" s="6"/>
      <c r="DJ264" s="6"/>
      <c r="DK264" s="6"/>
    </row>
    <row r="265" spans="1:135" x14ac:dyDescent="0.2">
      <c r="CO265" s="6"/>
      <c r="CP265" s="6"/>
      <c r="CQ265" s="6"/>
      <c r="CR265" s="6"/>
      <c r="CS265" s="6"/>
      <c r="CT265" s="6"/>
      <c r="CU265" s="6"/>
      <c r="CV265" s="6"/>
      <c r="CW265" s="6"/>
      <c r="CX265" s="6"/>
      <c r="CY265" s="6"/>
      <c r="CZ265" s="6"/>
      <c r="DA265" s="6"/>
      <c r="DB265" s="6"/>
      <c r="DC265" s="6"/>
      <c r="DD265" s="6"/>
      <c r="DE265" s="6"/>
      <c r="DF265" s="6"/>
      <c r="DG265" s="6"/>
      <c r="DH265" s="6"/>
      <c r="DI265" s="6"/>
      <c r="DJ265" s="6"/>
      <c r="DK265" s="6"/>
    </row>
    <row r="266" spans="1:135" x14ac:dyDescent="0.2">
      <c r="CO266" s="6"/>
      <c r="CP266" s="6"/>
      <c r="CQ266" s="6"/>
      <c r="CR266" s="6"/>
      <c r="CS266" s="6"/>
      <c r="CT266" s="6"/>
      <c r="CU266" s="6"/>
      <c r="CV266" s="6"/>
      <c r="CW266" s="6"/>
      <c r="CX266" s="6"/>
      <c r="CY266" s="6"/>
      <c r="CZ266" s="6"/>
      <c r="DA266" s="6"/>
      <c r="DB266" s="6"/>
      <c r="DC266" s="6"/>
      <c r="DD266" s="6"/>
      <c r="DE266" s="6"/>
      <c r="DF266" s="6"/>
      <c r="DG266" s="6"/>
      <c r="DH266" s="6"/>
      <c r="DI266" s="6"/>
      <c r="DJ266" s="6"/>
      <c r="DK266" s="6"/>
    </row>
  </sheetData>
  <sortState xmlns:xlrd2="http://schemas.microsoft.com/office/spreadsheetml/2017/richdata2" ref="A2:EE262">
    <sortCondition ref="C2:C262"/>
    <sortCondition ref="B2:B262"/>
  </sortState>
  <conditionalFormatting sqref="AB33 AB27:AB28">
    <cfRule type="cellIs" dxfId="5" priority="2" stopIfTrue="1" operator="greaterThan">
      <formula>5</formula>
    </cfRule>
  </conditionalFormatting>
  <conditionalFormatting sqref="AE61">
    <cfRule type="cellIs" dxfId="4" priority="3" stopIfTrue="1" operator="between">
      <formula>-5</formula>
      <formula>5</formula>
    </cfRule>
  </conditionalFormatting>
  <conditionalFormatting sqref="AG142:AG144">
    <cfRule type="cellIs" dxfId="3" priority="1" stopIfTrue="1" operator="greaterThan">
      <formula>5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267"/>
  <sheetViews>
    <sheetView workbookViewId="0">
      <selection activeCell="J138" sqref="J138:J139"/>
    </sheetView>
  </sheetViews>
  <sheetFormatPr defaultColWidth="8.875" defaultRowHeight="14.25" x14ac:dyDescent="0.2"/>
  <cols>
    <col min="1" max="1" width="8.125" style="5" bestFit="1" customWidth="1"/>
    <col min="2" max="2" width="12.75" style="51" bestFit="1" customWidth="1"/>
    <col min="3" max="3" width="14.625" style="51" bestFit="1" customWidth="1"/>
    <col min="4" max="4" width="26.125" style="50" bestFit="1" customWidth="1"/>
    <col min="5" max="5" width="11.625" style="51" bestFit="1" customWidth="1"/>
    <col min="6" max="6" width="10.25" style="51" bestFit="1" customWidth="1"/>
    <col min="7" max="16384" width="8.875" style="5"/>
  </cols>
  <sheetData>
    <row r="1" spans="1:6" ht="18" x14ac:dyDescent="0.3">
      <c r="A1" s="69" t="s">
        <v>327</v>
      </c>
      <c r="B1" s="69" t="s">
        <v>0</v>
      </c>
      <c r="C1" s="69" t="s">
        <v>326</v>
      </c>
      <c r="D1" s="69" t="s">
        <v>1</v>
      </c>
      <c r="E1" s="44" t="s">
        <v>321</v>
      </c>
      <c r="F1" s="44" t="s">
        <v>322</v>
      </c>
    </row>
    <row r="2" spans="1:6" ht="15" x14ac:dyDescent="0.25">
      <c r="A2" s="70"/>
      <c r="B2" s="70"/>
      <c r="C2" s="70"/>
      <c r="D2" s="70"/>
      <c r="E2" s="45" t="s">
        <v>294</v>
      </c>
      <c r="F2" s="45" t="s">
        <v>294</v>
      </c>
    </row>
    <row r="3" spans="1:6" x14ac:dyDescent="0.2">
      <c r="A3" s="23">
        <v>1</v>
      </c>
      <c r="B3" s="12">
        <v>40358</v>
      </c>
      <c r="C3" s="11">
        <v>16913502</v>
      </c>
      <c r="D3" s="13" t="s">
        <v>126</v>
      </c>
      <c r="E3" s="14">
        <v>235.3135</v>
      </c>
      <c r="F3" s="14"/>
    </row>
    <row r="4" spans="1:6" x14ac:dyDescent="0.2">
      <c r="A4" s="23">
        <v>1</v>
      </c>
      <c r="B4" s="12">
        <v>40395</v>
      </c>
      <c r="C4" s="11">
        <v>16913502</v>
      </c>
      <c r="D4" s="13" t="s">
        <v>126</v>
      </c>
      <c r="E4" s="14">
        <v>150</v>
      </c>
      <c r="F4" s="14"/>
    </row>
    <row r="5" spans="1:6" ht="15" customHeight="1" x14ac:dyDescent="0.2">
      <c r="A5" s="22">
        <v>1</v>
      </c>
      <c r="B5" s="9">
        <v>41210</v>
      </c>
      <c r="C5" s="11">
        <v>16913502</v>
      </c>
      <c r="D5" s="13" t="s">
        <v>126</v>
      </c>
      <c r="E5" s="14" t="s">
        <v>127</v>
      </c>
      <c r="F5" s="8"/>
    </row>
    <row r="6" spans="1:6" ht="15" customHeight="1" x14ac:dyDescent="0.2">
      <c r="A6" s="23">
        <v>2</v>
      </c>
      <c r="B6" s="12">
        <v>42689</v>
      </c>
      <c r="C6" s="11">
        <v>17013401</v>
      </c>
      <c r="D6" s="13" t="s">
        <v>129</v>
      </c>
      <c r="E6" s="14">
        <v>26</v>
      </c>
      <c r="F6" s="14">
        <v>16.399999999999999</v>
      </c>
    </row>
    <row r="7" spans="1:6" ht="15" customHeight="1" x14ac:dyDescent="0.2">
      <c r="A7" s="23">
        <v>2</v>
      </c>
      <c r="B7" s="12">
        <v>43724</v>
      </c>
      <c r="C7" s="11">
        <v>17013401</v>
      </c>
      <c r="D7" s="13" t="s">
        <v>129</v>
      </c>
      <c r="E7" s="14">
        <v>33.4</v>
      </c>
      <c r="F7" s="14"/>
    </row>
    <row r="8" spans="1:6" ht="15" customHeight="1" x14ac:dyDescent="0.2">
      <c r="A8" s="23">
        <v>3</v>
      </c>
      <c r="B8" s="12">
        <v>40554</v>
      </c>
      <c r="C8" s="11">
        <v>17013502</v>
      </c>
      <c r="D8" s="13" t="s">
        <v>132</v>
      </c>
      <c r="E8" s="14">
        <v>10</v>
      </c>
      <c r="F8" s="14"/>
    </row>
    <row r="9" spans="1:6" x14ac:dyDescent="0.2">
      <c r="A9" s="23">
        <v>3</v>
      </c>
      <c r="B9" s="12">
        <v>40554</v>
      </c>
      <c r="C9" s="11">
        <v>17013502</v>
      </c>
      <c r="D9" s="13" t="s">
        <v>132</v>
      </c>
      <c r="E9" s="14">
        <v>9.6999999999999993</v>
      </c>
      <c r="F9" s="14"/>
    </row>
    <row r="10" spans="1:6" x14ac:dyDescent="0.2">
      <c r="A10" s="23">
        <v>4</v>
      </c>
      <c r="B10" s="12">
        <v>42716</v>
      </c>
      <c r="C10" s="11">
        <v>17013604</v>
      </c>
      <c r="D10" s="13" t="s">
        <v>135</v>
      </c>
      <c r="E10" s="14">
        <v>10.4</v>
      </c>
      <c r="F10" s="14" t="s">
        <v>127</v>
      </c>
    </row>
    <row r="11" spans="1:6" x14ac:dyDescent="0.2">
      <c r="A11" s="23">
        <v>5</v>
      </c>
      <c r="B11" s="12">
        <v>42185</v>
      </c>
      <c r="C11" s="11">
        <v>17013605</v>
      </c>
      <c r="D11" s="13" t="s">
        <v>138</v>
      </c>
      <c r="E11" s="14" t="s">
        <v>127</v>
      </c>
      <c r="F11" s="14" t="s">
        <v>127</v>
      </c>
    </row>
    <row r="12" spans="1:6" x14ac:dyDescent="0.2">
      <c r="A12" s="23">
        <v>5</v>
      </c>
      <c r="B12" s="12">
        <v>43528</v>
      </c>
      <c r="C12" s="11">
        <v>17013605</v>
      </c>
      <c r="D12" s="13" t="s">
        <v>138</v>
      </c>
      <c r="E12" s="14" t="s">
        <v>127</v>
      </c>
      <c r="F12" s="14"/>
    </row>
    <row r="13" spans="1:6" x14ac:dyDescent="0.2">
      <c r="A13" s="23">
        <v>6</v>
      </c>
      <c r="B13" s="12">
        <v>43606</v>
      </c>
      <c r="C13" s="11">
        <v>17013802</v>
      </c>
      <c r="D13" s="13" t="s">
        <v>279</v>
      </c>
      <c r="E13" s="14">
        <v>13.8</v>
      </c>
      <c r="F13" s="14" t="s">
        <v>127</v>
      </c>
    </row>
    <row r="14" spans="1:6" ht="15" customHeight="1" x14ac:dyDescent="0.2">
      <c r="A14" s="23">
        <v>7</v>
      </c>
      <c r="B14" s="12">
        <v>42177</v>
      </c>
      <c r="C14" s="11">
        <v>17013901</v>
      </c>
      <c r="D14" s="13" t="s">
        <v>144</v>
      </c>
      <c r="E14" s="14" t="s">
        <v>127</v>
      </c>
      <c r="F14" s="14"/>
    </row>
    <row r="15" spans="1:6" x14ac:dyDescent="0.2">
      <c r="A15" s="22">
        <v>8</v>
      </c>
      <c r="B15" s="9">
        <v>41197</v>
      </c>
      <c r="C15" s="11">
        <v>17113401</v>
      </c>
      <c r="D15" s="13" t="s">
        <v>145</v>
      </c>
      <c r="E15" s="8">
        <v>160</v>
      </c>
      <c r="F15" s="8"/>
    </row>
    <row r="16" spans="1:6" x14ac:dyDescent="0.2">
      <c r="A16" s="23">
        <v>8</v>
      </c>
      <c r="B16" s="12">
        <v>42866</v>
      </c>
      <c r="C16" s="11">
        <v>17113401</v>
      </c>
      <c r="D16" s="13" t="s">
        <v>145</v>
      </c>
      <c r="E16" s="14">
        <v>143</v>
      </c>
      <c r="F16" s="14"/>
    </row>
    <row r="17" spans="1:6" x14ac:dyDescent="0.2">
      <c r="A17" s="23">
        <v>9</v>
      </c>
      <c r="B17" s="12">
        <v>42821</v>
      </c>
      <c r="C17" s="11">
        <v>17113406</v>
      </c>
      <c r="D17" s="13" t="s">
        <v>146</v>
      </c>
      <c r="E17" s="14" t="s">
        <v>127</v>
      </c>
      <c r="F17" s="14">
        <v>293</v>
      </c>
    </row>
    <row r="18" spans="1:6" x14ac:dyDescent="0.2">
      <c r="A18" s="23">
        <v>9</v>
      </c>
      <c r="B18" s="12">
        <v>43530</v>
      </c>
      <c r="C18" s="11">
        <v>17113406</v>
      </c>
      <c r="D18" s="13" t="s">
        <v>146</v>
      </c>
      <c r="E18" s="14">
        <v>67</v>
      </c>
      <c r="F18" s="14">
        <v>42</v>
      </c>
    </row>
    <row r="19" spans="1:6" x14ac:dyDescent="0.2">
      <c r="A19" s="23">
        <v>10</v>
      </c>
      <c r="B19" s="12">
        <v>42821</v>
      </c>
      <c r="C19" s="11">
        <v>17113407</v>
      </c>
      <c r="D19" s="17" t="s">
        <v>149</v>
      </c>
      <c r="E19" s="14" t="s">
        <v>127</v>
      </c>
      <c r="F19" s="14" t="s">
        <v>127</v>
      </c>
    </row>
    <row r="20" spans="1:6" x14ac:dyDescent="0.2">
      <c r="A20" s="23">
        <v>10</v>
      </c>
      <c r="B20" s="12">
        <v>43529</v>
      </c>
      <c r="C20" s="11">
        <v>17113407</v>
      </c>
      <c r="D20" s="17" t="s">
        <v>149</v>
      </c>
      <c r="E20" s="14" t="s">
        <v>127</v>
      </c>
      <c r="F20" s="14"/>
    </row>
    <row r="21" spans="1:6" x14ac:dyDescent="0.2">
      <c r="A21" s="23">
        <v>11</v>
      </c>
      <c r="B21" s="12">
        <v>40554</v>
      </c>
      <c r="C21" s="11">
        <v>17113501</v>
      </c>
      <c r="D21" s="13" t="s">
        <v>152</v>
      </c>
      <c r="E21" s="14">
        <v>72185.695500000002</v>
      </c>
      <c r="F21" s="14"/>
    </row>
    <row r="22" spans="1:6" x14ac:dyDescent="0.2">
      <c r="A22" s="23">
        <v>11</v>
      </c>
      <c r="B22" s="12">
        <v>40554</v>
      </c>
      <c r="C22" s="11">
        <v>17113501</v>
      </c>
      <c r="D22" s="13" t="s">
        <v>152</v>
      </c>
      <c r="E22" s="14">
        <v>71035.687399999995</v>
      </c>
      <c r="F22" s="14"/>
    </row>
    <row r="23" spans="1:6" x14ac:dyDescent="0.2">
      <c r="A23" s="23">
        <v>11</v>
      </c>
      <c r="B23" s="12">
        <v>43796</v>
      </c>
      <c r="C23" s="11">
        <v>17113501</v>
      </c>
      <c r="D23" s="13" t="s">
        <v>152</v>
      </c>
      <c r="E23" s="14">
        <v>131000</v>
      </c>
      <c r="F23" s="14"/>
    </row>
    <row r="24" spans="1:6" x14ac:dyDescent="0.2">
      <c r="A24" s="23">
        <v>12</v>
      </c>
      <c r="B24" s="12">
        <v>42176</v>
      </c>
      <c r="C24" s="11">
        <v>17113503</v>
      </c>
      <c r="D24" s="13" t="s">
        <v>158</v>
      </c>
      <c r="E24" s="14">
        <v>175</v>
      </c>
      <c r="F24" s="14">
        <v>62</v>
      </c>
    </row>
    <row r="25" spans="1:6" x14ac:dyDescent="0.2">
      <c r="A25" s="23">
        <v>13</v>
      </c>
      <c r="B25" s="12">
        <v>42253</v>
      </c>
      <c r="C25" s="11">
        <v>17113504</v>
      </c>
      <c r="D25" s="13" t="s">
        <v>160</v>
      </c>
      <c r="E25" s="14">
        <v>38.299999999999997</v>
      </c>
      <c r="F25" s="14">
        <v>48.5</v>
      </c>
    </row>
    <row r="26" spans="1:6" ht="15" customHeight="1" x14ac:dyDescent="0.2">
      <c r="A26" s="23">
        <v>13</v>
      </c>
      <c r="B26" s="12">
        <v>43613</v>
      </c>
      <c r="C26" s="11">
        <v>17113504</v>
      </c>
      <c r="D26" s="13" t="s">
        <v>160</v>
      </c>
      <c r="E26" s="14">
        <v>183800</v>
      </c>
      <c r="F26" s="14">
        <v>200890</v>
      </c>
    </row>
    <row r="27" spans="1:6" x14ac:dyDescent="0.2">
      <c r="A27" s="23">
        <v>14</v>
      </c>
      <c r="B27" s="12">
        <v>43613</v>
      </c>
      <c r="C27" s="11">
        <v>17113504</v>
      </c>
      <c r="D27" s="13" t="s">
        <v>163</v>
      </c>
      <c r="E27" s="14">
        <v>410</v>
      </c>
      <c r="F27" s="14">
        <v>330</v>
      </c>
    </row>
    <row r="28" spans="1:6" x14ac:dyDescent="0.2">
      <c r="A28" s="23">
        <v>15</v>
      </c>
      <c r="B28" s="12">
        <v>41708</v>
      </c>
      <c r="C28" s="11">
        <v>17113506</v>
      </c>
      <c r="D28" s="13" t="s">
        <v>165</v>
      </c>
      <c r="E28" s="14">
        <v>295590</v>
      </c>
      <c r="F28" s="14"/>
    </row>
    <row r="29" spans="1:6" x14ac:dyDescent="0.2">
      <c r="A29" s="23">
        <v>15</v>
      </c>
      <c r="B29" s="12">
        <v>41816</v>
      </c>
      <c r="C29" s="11">
        <v>17113506</v>
      </c>
      <c r="D29" s="13" t="s">
        <v>165</v>
      </c>
      <c r="E29" s="14">
        <v>260282.85389999999</v>
      </c>
      <c r="F29" s="14">
        <v>295894.99479999999</v>
      </c>
    </row>
    <row r="30" spans="1:6" x14ac:dyDescent="0.2">
      <c r="A30" s="23">
        <v>15</v>
      </c>
      <c r="B30" s="12">
        <v>42157</v>
      </c>
      <c r="C30" s="11">
        <v>17113506</v>
      </c>
      <c r="D30" s="13" t="s">
        <v>165</v>
      </c>
      <c r="E30" s="14">
        <v>269553</v>
      </c>
      <c r="F30" s="14">
        <v>229187</v>
      </c>
    </row>
    <row r="31" spans="1:6" x14ac:dyDescent="0.2">
      <c r="A31" s="23">
        <v>15</v>
      </c>
      <c r="B31" s="12">
        <v>42892</v>
      </c>
      <c r="C31" s="11">
        <v>17113506</v>
      </c>
      <c r="D31" s="13" t="s">
        <v>165</v>
      </c>
      <c r="E31" s="14">
        <v>80390</v>
      </c>
      <c r="F31" s="14">
        <v>82369</v>
      </c>
    </row>
    <row r="32" spans="1:6" x14ac:dyDescent="0.2">
      <c r="A32" s="23">
        <v>15</v>
      </c>
      <c r="B32" s="12">
        <v>43514</v>
      </c>
      <c r="C32" s="11">
        <v>17113506</v>
      </c>
      <c r="D32" s="13" t="s">
        <v>165</v>
      </c>
      <c r="E32" s="14">
        <v>482490</v>
      </c>
      <c r="F32" s="14">
        <v>384400</v>
      </c>
    </row>
    <row r="33" spans="1:7" x14ac:dyDescent="0.2">
      <c r="A33" s="23">
        <v>15</v>
      </c>
      <c r="B33" s="12">
        <v>43612</v>
      </c>
      <c r="C33" s="11">
        <v>17113506</v>
      </c>
      <c r="D33" s="13" t="s">
        <v>165</v>
      </c>
      <c r="E33" s="14">
        <v>362400</v>
      </c>
      <c r="F33" s="14">
        <v>308000</v>
      </c>
    </row>
    <row r="34" spans="1:7" x14ac:dyDescent="0.2">
      <c r="A34" s="23">
        <v>16</v>
      </c>
      <c r="B34" s="12">
        <v>42822</v>
      </c>
      <c r="C34" s="11">
        <v>17113507</v>
      </c>
      <c r="D34" s="13" t="s">
        <v>173</v>
      </c>
      <c r="E34" s="14">
        <v>167700</v>
      </c>
      <c r="F34" s="14">
        <v>65973.840100000001</v>
      </c>
    </row>
    <row r="35" spans="1:7" x14ac:dyDescent="0.2">
      <c r="A35" s="24">
        <v>16</v>
      </c>
      <c r="B35" s="12">
        <v>43122</v>
      </c>
      <c r="C35" s="11">
        <v>17113507</v>
      </c>
      <c r="D35" s="13" t="s">
        <v>173</v>
      </c>
      <c r="E35" s="15">
        <v>173600</v>
      </c>
      <c r="F35" s="15">
        <v>105035</v>
      </c>
    </row>
    <row r="36" spans="1:7" ht="15" customHeight="1" x14ac:dyDescent="0.2">
      <c r="A36" s="23">
        <v>16</v>
      </c>
      <c r="B36" s="12">
        <v>43507</v>
      </c>
      <c r="C36" s="11">
        <v>17113507</v>
      </c>
      <c r="D36" s="13" t="s">
        <v>173</v>
      </c>
      <c r="E36" s="14">
        <v>190340</v>
      </c>
      <c r="F36" s="14">
        <v>113600</v>
      </c>
    </row>
    <row r="37" spans="1:7" x14ac:dyDescent="0.2">
      <c r="A37" s="23">
        <v>17</v>
      </c>
      <c r="B37" s="9">
        <v>40490</v>
      </c>
      <c r="C37" s="1">
        <v>17113601</v>
      </c>
      <c r="D37" s="18" t="s">
        <v>278</v>
      </c>
      <c r="E37" s="8">
        <v>9</v>
      </c>
      <c r="F37" s="8"/>
    </row>
    <row r="38" spans="1:7" ht="15" customHeight="1" x14ac:dyDescent="0.2">
      <c r="A38" s="23">
        <v>17</v>
      </c>
      <c r="B38" s="9">
        <v>40776</v>
      </c>
      <c r="C38" s="1">
        <v>17113601</v>
      </c>
      <c r="D38" s="18" t="s">
        <v>278</v>
      </c>
      <c r="E38" s="8">
        <v>44</v>
      </c>
      <c r="F38" s="8"/>
    </row>
    <row r="39" spans="1:7" ht="15" customHeight="1" x14ac:dyDescent="0.2">
      <c r="A39" s="23">
        <v>18</v>
      </c>
      <c r="B39" s="12">
        <v>42176</v>
      </c>
      <c r="C39" s="11">
        <v>17113602</v>
      </c>
      <c r="D39" s="13" t="s">
        <v>175</v>
      </c>
      <c r="E39" s="14">
        <v>303</v>
      </c>
      <c r="F39" s="14">
        <v>262</v>
      </c>
    </row>
    <row r="40" spans="1:7" x14ac:dyDescent="0.2">
      <c r="A40" s="23">
        <v>18</v>
      </c>
      <c r="B40" s="12">
        <v>43598</v>
      </c>
      <c r="C40" s="11">
        <v>17113602</v>
      </c>
      <c r="D40" s="13" t="s">
        <v>175</v>
      </c>
      <c r="E40" s="14">
        <v>304</v>
      </c>
      <c r="F40" s="14">
        <v>196</v>
      </c>
      <c r="G40" s="6"/>
    </row>
    <row r="41" spans="1:7" x14ac:dyDescent="0.2">
      <c r="A41" s="23">
        <v>19</v>
      </c>
      <c r="B41" s="12">
        <v>40209</v>
      </c>
      <c r="C41" s="11">
        <v>17113603</v>
      </c>
      <c r="D41" s="13" t="s">
        <v>177</v>
      </c>
      <c r="E41" s="14">
        <v>58</v>
      </c>
      <c r="F41" s="14"/>
    </row>
    <row r="42" spans="1:7" x14ac:dyDescent="0.2">
      <c r="A42" s="23">
        <v>19</v>
      </c>
      <c r="B42" s="12">
        <v>40674</v>
      </c>
      <c r="C42" s="11">
        <v>17113603</v>
      </c>
      <c r="D42" s="13" t="s">
        <v>177</v>
      </c>
      <c r="E42" s="14">
        <v>215</v>
      </c>
      <c r="F42" s="14"/>
    </row>
    <row r="43" spans="1:7" x14ac:dyDescent="0.2">
      <c r="A43" s="23">
        <v>19</v>
      </c>
      <c r="B43" s="12">
        <v>41984</v>
      </c>
      <c r="C43" s="11">
        <v>17113603</v>
      </c>
      <c r="D43" s="13" t="s">
        <v>177</v>
      </c>
      <c r="E43" s="14">
        <v>68.099999999999994</v>
      </c>
      <c r="F43" s="14">
        <v>39.700000000000003</v>
      </c>
    </row>
    <row r="44" spans="1:7" x14ac:dyDescent="0.2">
      <c r="A44" s="23">
        <v>19</v>
      </c>
      <c r="B44" s="12">
        <v>42890</v>
      </c>
      <c r="C44" s="11">
        <v>17113603</v>
      </c>
      <c r="D44" s="13" t="s">
        <v>177</v>
      </c>
      <c r="E44" s="14">
        <v>482</v>
      </c>
      <c r="F44" s="14">
        <v>17657</v>
      </c>
    </row>
    <row r="45" spans="1:7" x14ac:dyDescent="0.2">
      <c r="A45" s="23">
        <v>19</v>
      </c>
      <c r="B45" s="19">
        <v>43117</v>
      </c>
      <c r="C45" s="11">
        <v>17113603</v>
      </c>
      <c r="D45" s="13" t="s">
        <v>177</v>
      </c>
      <c r="E45" s="14">
        <v>824</v>
      </c>
      <c r="F45" s="14"/>
    </row>
    <row r="46" spans="1:7" x14ac:dyDescent="0.2">
      <c r="A46" s="23">
        <v>19</v>
      </c>
      <c r="B46" s="12">
        <v>43507</v>
      </c>
      <c r="C46" s="11">
        <v>17113603</v>
      </c>
      <c r="D46" s="13" t="s">
        <v>177</v>
      </c>
      <c r="E46" s="14">
        <v>736</v>
      </c>
      <c r="F46" s="14">
        <v>485</v>
      </c>
    </row>
    <row r="47" spans="1:7" x14ac:dyDescent="0.2">
      <c r="A47" s="23">
        <v>20</v>
      </c>
      <c r="B47" s="12">
        <v>40296</v>
      </c>
      <c r="C47" s="11">
        <v>17113604</v>
      </c>
      <c r="D47" s="13" t="s">
        <v>182</v>
      </c>
      <c r="E47" s="14">
        <v>510</v>
      </c>
      <c r="F47" s="14"/>
    </row>
    <row r="48" spans="1:7" ht="15.75" customHeight="1" x14ac:dyDescent="0.2">
      <c r="A48" s="23">
        <v>20</v>
      </c>
      <c r="B48" s="12">
        <v>40527</v>
      </c>
      <c r="C48" s="11">
        <v>17113604</v>
      </c>
      <c r="D48" s="13" t="s">
        <v>182</v>
      </c>
      <c r="E48" s="14">
        <v>5755</v>
      </c>
      <c r="F48" s="14"/>
    </row>
    <row r="49" spans="1:7" x14ac:dyDescent="0.2">
      <c r="A49" s="23">
        <v>20</v>
      </c>
      <c r="B49" s="12">
        <v>42892</v>
      </c>
      <c r="C49" s="11">
        <v>17113604</v>
      </c>
      <c r="D49" s="13" t="s">
        <v>182</v>
      </c>
      <c r="E49" s="14">
        <v>1805</v>
      </c>
      <c r="F49" s="14">
        <v>1604</v>
      </c>
    </row>
    <row r="50" spans="1:7" x14ac:dyDescent="0.2">
      <c r="A50" s="24">
        <v>20</v>
      </c>
      <c r="B50" s="12">
        <v>43137</v>
      </c>
      <c r="C50" s="11">
        <v>17113604</v>
      </c>
      <c r="D50" s="17" t="s">
        <v>182</v>
      </c>
      <c r="E50" s="15">
        <v>4961</v>
      </c>
      <c r="F50" s="15">
        <v>2994</v>
      </c>
    </row>
    <row r="51" spans="1:7" x14ac:dyDescent="0.2">
      <c r="A51" s="23">
        <v>20</v>
      </c>
      <c r="B51" s="12">
        <v>43507</v>
      </c>
      <c r="C51" s="11">
        <v>17113604</v>
      </c>
      <c r="D51" s="13" t="s">
        <v>182</v>
      </c>
      <c r="E51" s="14">
        <v>3430</v>
      </c>
      <c r="F51" s="14">
        <v>2320</v>
      </c>
    </row>
    <row r="52" spans="1:7" x14ac:dyDescent="0.2">
      <c r="A52" s="23">
        <v>21</v>
      </c>
      <c r="B52" s="12">
        <v>40281</v>
      </c>
      <c r="C52" s="11">
        <v>17113605</v>
      </c>
      <c r="D52" s="13" t="s">
        <v>184</v>
      </c>
      <c r="E52" s="14">
        <v>554</v>
      </c>
      <c r="F52" s="14"/>
    </row>
    <row r="53" spans="1:7" ht="15.75" customHeight="1" x14ac:dyDescent="0.2">
      <c r="A53" s="23">
        <v>21</v>
      </c>
      <c r="B53" s="12">
        <v>40616</v>
      </c>
      <c r="C53" s="11">
        <v>17113605</v>
      </c>
      <c r="D53" s="13" t="s">
        <v>184</v>
      </c>
      <c r="E53" s="14">
        <v>213046.72690000001</v>
      </c>
      <c r="F53" s="14"/>
    </row>
    <row r="54" spans="1:7" ht="15.75" customHeight="1" x14ac:dyDescent="0.2">
      <c r="A54" s="23">
        <v>22</v>
      </c>
      <c r="B54" s="12">
        <v>40296</v>
      </c>
      <c r="C54" s="11">
        <v>17113606</v>
      </c>
      <c r="D54" s="13" t="s">
        <v>186</v>
      </c>
      <c r="E54" s="14">
        <v>82250</v>
      </c>
      <c r="F54" s="14"/>
    </row>
    <row r="55" spans="1:7" ht="15.75" customHeight="1" x14ac:dyDescent="0.2">
      <c r="A55" s="23">
        <v>22</v>
      </c>
      <c r="B55" s="12">
        <v>40527</v>
      </c>
      <c r="C55" s="11">
        <v>17113606</v>
      </c>
      <c r="D55" s="13" t="s">
        <v>186</v>
      </c>
      <c r="E55" s="14">
        <v>48400</v>
      </c>
      <c r="F55" s="14"/>
    </row>
    <row r="56" spans="1:7" ht="15.75" customHeight="1" x14ac:dyDescent="0.2">
      <c r="A56" s="23">
        <v>22</v>
      </c>
      <c r="B56" s="12">
        <v>42206</v>
      </c>
      <c r="C56" s="11">
        <v>17113606</v>
      </c>
      <c r="D56" s="13" t="s">
        <v>186</v>
      </c>
      <c r="E56" s="14">
        <v>1313</v>
      </c>
      <c r="F56" s="14">
        <v>880</v>
      </c>
    </row>
    <row r="57" spans="1:7" x14ac:dyDescent="0.2">
      <c r="A57" s="23">
        <v>22</v>
      </c>
      <c r="B57" s="12">
        <v>42892</v>
      </c>
      <c r="C57" s="11">
        <v>17113606</v>
      </c>
      <c r="D57" s="13" t="s">
        <v>186</v>
      </c>
      <c r="E57" s="14">
        <v>2760</v>
      </c>
      <c r="F57" s="14">
        <v>1566</v>
      </c>
    </row>
    <row r="58" spans="1:7" x14ac:dyDescent="0.2">
      <c r="A58" s="23">
        <v>22</v>
      </c>
      <c r="B58" s="12">
        <v>43137</v>
      </c>
      <c r="C58" s="11">
        <v>17113606</v>
      </c>
      <c r="D58" s="13" t="s">
        <v>186</v>
      </c>
      <c r="E58" s="15">
        <v>1747</v>
      </c>
      <c r="F58" s="15">
        <v>911</v>
      </c>
      <c r="G58" s="6"/>
    </row>
    <row r="59" spans="1:7" x14ac:dyDescent="0.2">
      <c r="A59" s="23">
        <v>23</v>
      </c>
      <c r="B59" s="12">
        <v>40314</v>
      </c>
      <c r="C59" s="11">
        <v>17113607</v>
      </c>
      <c r="D59" s="13" t="s">
        <v>187</v>
      </c>
      <c r="E59" s="14">
        <v>109.70959999999999</v>
      </c>
      <c r="F59" s="14"/>
    </row>
    <row r="60" spans="1:7" x14ac:dyDescent="0.2">
      <c r="A60" s="23">
        <v>23</v>
      </c>
      <c r="B60" s="12">
        <v>40681</v>
      </c>
      <c r="C60" s="11">
        <v>17113607</v>
      </c>
      <c r="D60" s="13" t="s">
        <v>187</v>
      </c>
      <c r="E60" s="14">
        <v>1314</v>
      </c>
      <c r="F60" s="14"/>
    </row>
    <row r="61" spans="1:7" x14ac:dyDescent="0.2">
      <c r="A61" s="23">
        <v>23</v>
      </c>
      <c r="B61" s="12">
        <v>42206</v>
      </c>
      <c r="C61" s="11">
        <v>17113607</v>
      </c>
      <c r="D61" s="13" t="s">
        <v>187</v>
      </c>
      <c r="E61" s="14">
        <v>488</v>
      </c>
      <c r="F61" s="14">
        <v>775</v>
      </c>
    </row>
    <row r="62" spans="1:7" x14ac:dyDescent="0.2">
      <c r="A62" s="23">
        <v>23</v>
      </c>
      <c r="B62" s="12">
        <v>42892</v>
      </c>
      <c r="C62" s="11">
        <v>17113607</v>
      </c>
      <c r="D62" s="13" t="s">
        <v>187</v>
      </c>
      <c r="E62" s="14">
        <v>1602</v>
      </c>
      <c r="F62" s="14">
        <v>1258</v>
      </c>
    </row>
    <row r="63" spans="1:7" x14ac:dyDescent="0.2">
      <c r="A63" s="24">
        <v>23</v>
      </c>
      <c r="B63" s="12">
        <v>43165</v>
      </c>
      <c r="C63" s="11">
        <v>17113607</v>
      </c>
      <c r="D63" s="13" t="s">
        <v>187</v>
      </c>
      <c r="E63" s="14">
        <v>1107</v>
      </c>
      <c r="F63" s="14">
        <v>920</v>
      </c>
      <c r="G63" s="6"/>
    </row>
    <row r="64" spans="1:7" x14ac:dyDescent="0.2">
      <c r="A64" s="23">
        <v>24</v>
      </c>
      <c r="B64" s="12">
        <v>40325</v>
      </c>
      <c r="C64" s="11">
        <v>17113609</v>
      </c>
      <c r="D64" s="13" t="s">
        <v>188</v>
      </c>
      <c r="E64" s="14" t="s">
        <v>127</v>
      </c>
      <c r="F64" s="14"/>
    </row>
    <row r="65" spans="1:6" x14ac:dyDescent="0.2">
      <c r="A65" s="23">
        <v>24</v>
      </c>
      <c r="B65" s="12">
        <v>40689</v>
      </c>
      <c r="C65" s="11">
        <v>17113609</v>
      </c>
      <c r="D65" s="13" t="s">
        <v>188</v>
      </c>
      <c r="E65" s="14">
        <v>9.4</v>
      </c>
      <c r="F65" s="14"/>
    </row>
    <row r="66" spans="1:6" x14ac:dyDescent="0.2">
      <c r="A66" s="23">
        <v>24</v>
      </c>
      <c r="B66" s="12">
        <v>42206</v>
      </c>
      <c r="C66" s="11">
        <v>17113609</v>
      </c>
      <c r="D66" s="13" t="s">
        <v>188</v>
      </c>
      <c r="E66" s="14">
        <v>2486</v>
      </c>
      <c r="F66" s="14">
        <v>703</v>
      </c>
    </row>
    <row r="67" spans="1:6" x14ac:dyDescent="0.2">
      <c r="A67" s="23">
        <v>24</v>
      </c>
      <c r="B67" s="12">
        <v>42890</v>
      </c>
      <c r="C67" s="11">
        <v>17113609</v>
      </c>
      <c r="D67" s="13" t="s">
        <v>188</v>
      </c>
      <c r="E67" s="14">
        <v>223</v>
      </c>
      <c r="F67" s="14">
        <v>109</v>
      </c>
    </row>
    <row r="68" spans="1:6" x14ac:dyDescent="0.2">
      <c r="A68" s="24">
        <v>24</v>
      </c>
      <c r="B68" s="19">
        <v>43117</v>
      </c>
      <c r="C68" s="11">
        <v>17113609</v>
      </c>
      <c r="D68" s="17" t="s">
        <v>188</v>
      </c>
      <c r="E68" s="14">
        <v>280</v>
      </c>
      <c r="F68" s="14"/>
    </row>
    <row r="69" spans="1:6" x14ac:dyDescent="0.2">
      <c r="A69" s="23">
        <v>25</v>
      </c>
      <c r="B69" s="12">
        <v>40314</v>
      </c>
      <c r="C69" s="11">
        <v>17113610</v>
      </c>
      <c r="D69" s="13" t="s">
        <v>189</v>
      </c>
      <c r="E69" s="14" t="s">
        <v>127</v>
      </c>
      <c r="F69" s="14"/>
    </row>
    <row r="70" spans="1:6" x14ac:dyDescent="0.2">
      <c r="A70" s="23">
        <v>25</v>
      </c>
      <c r="B70" s="12">
        <v>40681</v>
      </c>
      <c r="C70" s="11">
        <v>17113610</v>
      </c>
      <c r="D70" s="13" t="s">
        <v>189</v>
      </c>
      <c r="E70" s="14">
        <v>590</v>
      </c>
      <c r="F70" s="14"/>
    </row>
    <row r="71" spans="1:6" x14ac:dyDescent="0.2">
      <c r="A71" s="23">
        <v>25</v>
      </c>
      <c r="B71" s="12">
        <v>42206</v>
      </c>
      <c r="C71" s="11">
        <v>17113610</v>
      </c>
      <c r="D71" s="13" t="s">
        <v>189</v>
      </c>
      <c r="E71" s="14">
        <v>516</v>
      </c>
      <c r="F71" s="14">
        <v>322</v>
      </c>
    </row>
    <row r="72" spans="1:6" x14ac:dyDescent="0.2">
      <c r="A72" s="23">
        <v>25</v>
      </c>
      <c r="B72" s="12">
        <v>42892</v>
      </c>
      <c r="C72" s="11">
        <v>17113610</v>
      </c>
      <c r="D72" s="13" t="s">
        <v>189</v>
      </c>
      <c r="E72" s="14">
        <v>393</v>
      </c>
      <c r="F72" s="14">
        <v>213</v>
      </c>
    </row>
    <row r="73" spans="1:6" x14ac:dyDescent="0.2">
      <c r="A73" s="24">
        <v>25</v>
      </c>
      <c r="B73" s="12">
        <v>43160</v>
      </c>
      <c r="C73" s="11">
        <v>17113610</v>
      </c>
      <c r="D73" s="13" t="s">
        <v>189</v>
      </c>
      <c r="E73" s="14">
        <v>360</v>
      </c>
      <c r="F73" s="14">
        <v>224</v>
      </c>
    </row>
    <row r="74" spans="1:6" x14ac:dyDescent="0.2">
      <c r="A74" s="23">
        <v>26</v>
      </c>
      <c r="B74" s="12">
        <v>40281</v>
      </c>
      <c r="C74" s="11">
        <v>17113611</v>
      </c>
      <c r="D74" s="13" t="s">
        <v>190</v>
      </c>
      <c r="E74" s="14">
        <v>375000</v>
      </c>
      <c r="F74" s="14"/>
    </row>
    <row r="75" spans="1:6" x14ac:dyDescent="0.2">
      <c r="A75" s="23">
        <v>26</v>
      </c>
      <c r="B75" s="12">
        <v>42206</v>
      </c>
      <c r="C75" s="3">
        <v>17113611</v>
      </c>
      <c r="D75" s="17" t="s">
        <v>190</v>
      </c>
      <c r="E75" s="14">
        <v>856720</v>
      </c>
      <c r="F75" s="14">
        <v>31290</v>
      </c>
    </row>
    <row r="76" spans="1:6" x14ac:dyDescent="0.2">
      <c r="A76" s="23">
        <v>26</v>
      </c>
      <c r="B76" s="12">
        <v>43550</v>
      </c>
      <c r="C76" s="11">
        <v>17113611</v>
      </c>
      <c r="D76" s="13" t="s">
        <v>190</v>
      </c>
      <c r="E76" s="15">
        <v>347880</v>
      </c>
      <c r="F76" s="14">
        <v>13600</v>
      </c>
    </row>
    <row r="77" spans="1:6" x14ac:dyDescent="0.2">
      <c r="A77" s="23">
        <v>26</v>
      </c>
      <c r="B77" s="12">
        <v>43599</v>
      </c>
      <c r="C77" s="11">
        <v>17113611</v>
      </c>
      <c r="D77" s="13" t="s">
        <v>190</v>
      </c>
      <c r="E77" s="14">
        <v>810000</v>
      </c>
      <c r="F77" s="14">
        <v>19000</v>
      </c>
    </row>
    <row r="78" spans="1:6" x14ac:dyDescent="0.2">
      <c r="A78" s="23">
        <v>27</v>
      </c>
      <c r="B78" s="12">
        <v>40932</v>
      </c>
      <c r="C78" s="11">
        <v>17113612</v>
      </c>
      <c r="D78" s="13" t="s">
        <v>192</v>
      </c>
      <c r="E78" s="14">
        <v>113835.93829999999</v>
      </c>
      <c r="F78" s="14"/>
    </row>
    <row r="79" spans="1:6" x14ac:dyDescent="0.2">
      <c r="A79" s="23">
        <v>27</v>
      </c>
      <c r="B79" s="12">
        <v>40944</v>
      </c>
      <c r="C79" s="11">
        <v>17113612</v>
      </c>
      <c r="D79" s="13" t="s">
        <v>192</v>
      </c>
      <c r="E79" s="14">
        <v>335860</v>
      </c>
      <c r="F79" s="14"/>
    </row>
    <row r="80" spans="1:6" x14ac:dyDescent="0.2">
      <c r="A80" s="23">
        <v>27</v>
      </c>
      <c r="B80" s="12">
        <v>41018</v>
      </c>
      <c r="C80" s="11">
        <v>17113612</v>
      </c>
      <c r="D80" s="13" t="s">
        <v>192</v>
      </c>
      <c r="E80" s="14">
        <v>417740</v>
      </c>
      <c r="F80" s="14"/>
    </row>
    <row r="81" spans="1:6" x14ac:dyDescent="0.2">
      <c r="A81" s="23">
        <v>27</v>
      </c>
      <c r="B81" s="12">
        <v>41245</v>
      </c>
      <c r="C81" s="11">
        <v>17113612</v>
      </c>
      <c r="D81" s="13" t="s">
        <v>192</v>
      </c>
      <c r="E81" s="14">
        <v>469000</v>
      </c>
      <c r="F81" s="14"/>
    </row>
    <row r="82" spans="1:6" x14ac:dyDescent="0.2">
      <c r="A82" s="23">
        <v>27</v>
      </c>
      <c r="B82" s="12">
        <v>41245</v>
      </c>
      <c r="C82" s="11">
        <v>17113612</v>
      </c>
      <c r="D82" s="13" t="s">
        <v>192</v>
      </c>
      <c r="E82" s="14">
        <v>465000</v>
      </c>
      <c r="F82" s="14"/>
    </row>
    <row r="83" spans="1:6" x14ac:dyDescent="0.2">
      <c r="A83" s="23">
        <v>27</v>
      </c>
      <c r="B83" s="12">
        <v>41245</v>
      </c>
      <c r="C83" s="11">
        <v>17113612</v>
      </c>
      <c r="D83" s="13" t="s">
        <v>192</v>
      </c>
      <c r="E83" s="14">
        <v>455000</v>
      </c>
      <c r="F83" s="14"/>
    </row>
    <row r="84" spans="1:6" x14ac:dyDescent="0.2">
      <c r="A84" s="23">
        <v>27</v>
      </c>
      <c r="B84" s="12">
        <v>41245</v>
      </c>
      <c r="C84" s="11">
        <v>17113612</v>
      </c>
      <c r="D84" s="13" t="s">
        <v>192</v>
      </c>
      <c r="E84" s="14">
        <v>4000</v>
      </c>
      <c r="F84" s="14"/>
    </row>
    <row r="85" spans="1:6" x14ac:dyDescent="0.2">
      <c r="A85" s="23">
        <v>27</v>
      </c>
      <c r="B85" s="12">
        <v>41245</v>
      </c>
      <c r="C85" s="11">
        <v>17113612</v>
      </c>
      <c r="D85" s="13" t="s">
        <v>192</v>
      </c>
      <c r="E85" s="14">
        <v>483000</v>
      </c>
      <c r="F85" s="14"/>
    </row>
    <row r="86" spans="1:6" x14ac:dyDescent="0.2">
      <c r="A86" s="23">
        <v>27</v>
      </c>
      <c r="B86" s="12">
        <v>41245</v>
      </c>
      <c r="C86" s="11">
        <v>17113612</v>
      </c>
      <c r="D86" s="13" t="s">
        <v>192</v>
      </c>
      <c r="E86" s="14">
        <v>457500</v>
      </c>
      <c r="F86" s="14"/>
    </row>
    <row r="87" spans="1:6" x14ac:dyDescent="0.2">
      <c r="A87" s="23">
        <v>27</v>
      </c>
      <c r="B87" s="12">
        <v>41245</v>
      </c>
      <c r="C87" s="11">
        <v>17113612</v>
      </c>
      <c r="D87" s="13" t="s">
        <v>192</v>
      </c>
      <c r="E87" s="14">
        <v>491000</v>
      </c>
      <c r="F87" s="14"/>
    </row>
    <row r="88" spans="1:6" x14ac:dyDescent="0.2">
      <c r="A88" s="23">
        <v>27</v>
      </c>
      <c r="B88" s="12">
        <v>42200</v>
      </c>
      <c r="C88" s="11">
        <v>17113612</v>
      </c>
      <c r="D88" s="13" t="s">
        <v>192</v>
      </c>
      <c r="E88" s="14">
        <v>472050</v>
      </c>
      <c r="F88" s="14">
        <v>189130</v>
      </c>
    </row>
    <row r="89" spans="1:6" x14ac:dyDescent="0.2">
      <c r="A89" s="23">
        <v>27</v>
      </c>
      <c r="B89" s="12">
        <v>42914</v>
      </c>
      <c r="C89" s="11">
        <v>17113612</v>
      </c>
      <c r="D89" s="13" t="s">
        <v>192</v>
      </c>
      <c r="E89" s="14">
        <v>121640</v>
      </c>
      <c r="F89" s="14">
        <v>43676</v>
      </c>
    </row>
    <row r="90" spans="1:6" x14ac:dyDescent="0.2">
      <c r="A90" s="23">
        <v>27</v>
      </c>
      <c r="B90" s="12">
        <v>43150</v>
      </c>
      <c r="C90" s="11">
        <v>17113612</v>
      </c>
      <c r="D90" s="13" t="s">
        <v>192</v>
      </c>
      <c r="E90" s="14">
        <v>645900</v>
      </c>
      <c r="F90" s="14">
        <v>222300</v>
      </c>
    </row>
    <row r="91" spans="1:6" x14ac:dyDescent="0.2">
      <c r="A91" s="23">
        <v>27</v>
      </c>
      <c r="B91" s="12">
        <v>43509</v>
      </c>
      <c r="C91" s="11">
        <v>17113612</v>
      </c>
      <c r="D91" s="13" t="s">
        <v>192</v>
      </c>
      <c r="E91" s="14">
        <v>564300</v>
      </c>
      <c r="F91" s="14">
        <v>165100</v>
      </c>
    </row>
    <row r="92" spans="1:6" x14ac:dyDescent="0.2">
      <c r="A92" s="23">
        <v>28</v>
      </c>
      <c r="B92" s="12">
        <v>40932</v>
      </c>
      <c r="C92" s="11">
        <v>17113613</v>
      </c>
      <c r="D92" s="13" t="s">
        <v>195</v>
      </c>
      <c r="E92" s="15">
        <v>811700</v>
      </c>
      <c r="F92" s="15"/>
    </row>
    <row r="93" spans="1:6" x14ac:dyDescent="0.2">
      <c r="A93" s="23">
        <v>28</v>
      </c>
      <c r="B93" s="12">
        <v>41058</v>
      </c>
      <c r="C93" s="11">
        <v>17113613</v>
      </c>
      <c r="D93" s="13" t="s">
        <v>195</v>
      </c>
      <c r="E93" s="14">
        <v>829000</v>
      </c>
      <c r="F93" s="14"/>
    </row>
    <row r="94" spans="1:6" x14ac:dyDescent="0.2">
      <c r="A94" s="23">
        <v>28</v>
      </c>
      <c r="B94" s="12">
        <v>41976</v>
      </c>
      <c r="C94" s="11">
        <v>17113613</v>
      </c>
      <c r="D94" s="13" t="s">
        <v>195</v>
      </c>
      <c r="E94" s="14">
        <v>392709</v>
      </c>
      <c r="F94" s="14">
        <v>100690</v>
      </c>
    </row>
    <row r="95" spans="1:6" x14ac:dyDescent="0.2">
      <c r="A95" s="23">
        <v>28</v>
      </c>
      <c r="B95" s="12">
        <v>42206</v>
      </c>
      <c r="C95" s="11">
        <v>17113613</v>
      </c>
      <c r="D95" s="13" t="s">
        <v>195</v>
      </c>
      <c r="E95" s="14">
        <v>415060</v>
      </c>
      <c r="F95" s="14">
        <v>89555</v>
      </c>
    </row>
    <row r="96" spans="1:6" ht="15" customHeight="1" x14ac:dyDescent="0.2">
      <c r="A96" s="23">
        <v>28</v>
      </c>
      <c r="B96" s="12">
        <v>42870</v>
      </c>
      <c r="C96" s="11">
        <v>17113613</v>
      </c>
      <c r="D96" s="13" t="s">
        <v>195</v>
      </c>
      <c r="E96" s="14">
        <v>487020</v>
      </c>
      <c r="F96" s="14">
        <v>68880</v>
      </c>
    </row>
    <row r="97" spans="1:7" x14ac:dyDescent="0.2">
      <c r="A97" s="23">
        <v>28</v>
      </c>
      <c r="B97" s="19">
        <v>43111</v>
      </c>
      <c r="C97" s="11">
        <v>17113613</v>
      </c>
      <c r="D97" s="17" t="s">
        <v>195</v>
      </c>
      <c r="E97" s="14">
        <v>243200</v>
      </c>
      <c r="F97" s="14"/>
    </row>
    <row r="98" spans="1:7" x14ac:dyDescent="0.2">
      <c r="A98" s="23">
        <v>28</v>
      </c>
      <c r="B98" s="12">
        <v>43508</v>
      </c>
      <c r="C98" s="11">
        <v>17113613</v>
      </c>
      <c r="D98" s="13" t="s">
        <v>195</v>
      </c>
      <c r="E98" s="14">
        <v>329130</v>
      </c>
      <c r="F98" s="14">
        <v>59100</v>
      </c>
      <c r="G98" s="6"/>
    </row>
    <row r="99" spans="1:7" x14ac:dyDescent="0.2">
      <c r="A99" s="23">
        <v>29</v>
      </c>
      <c r="B99" s="12">
        <v>41695</v>
      </c>
      <c r="C99" s="11">
        <v>17113614</v>
      </c>
      <c r="D99" s="13" t="s">
        <v>200</v>
      </c>
      <c r="E99" s="14">
        <v>568120</v>
      </c>
      <c r="F99" s="14"/>
    </row>
    <row r="100" spans="1:7" x14ac:dyDescent="0.2">
      <c r="A100" s="23">
        <v>29</v>
      </c>
      <c r="B100" s="12">
        <v>41813</v>
      </c>
      <c r="C100" s="11">
        <v>17113614</v>
      </c>
      <c r="D100" s="13" t="s">
        <v>200</v>
      </c>
      <c r="E100" s="14">
        <v>454458.94439999998</v>
      </c>
      <c r="F100" s="14">
        <v>22773.436600000001</v>
      </c>
    </row>
    <row r="101" spans="1:7" x14ac:dyDescent="0.2">
      <c r="A101" s="23">
        <v>29</v>
      </c>
      <c r="B101" s="12">
        <v>42155</v>
      </c>
      <c r="C101" s="11">
        <v>17113614</v>
      </c>
      <c r="D101" s="13" t="s">
        <v>200</v>
      </c>
      <c r="E101" s="14">
        <v>436362.43920000002</v>
      </c>
      <c r="F101" s="14">
        <v>26318.7585</v>
      </c>
    </row>
    <row r="102" spans="1:7" x14ac:dyDescent="0.2">
      <c r="A102" s="23">
        <v>29</v>
      </c>
      <c r="B102" s="12">
        <v>42880</v>
      </c>
      <c r="C102" s="11">
        <v>17113614</v>
      </c>
      <c r="D102" s="13" t="s">
        <v>200</v>
      </c>
      <c r="E102" s="14">
        <v>423915</v>
      </c>
      <c r="F102" s="14">
        <v>25700</v>
      </c>
    </row>
    <row r="103" spans="1:7" x14ac:dyDescent="0.2">
      <c r="A103" s="23">
        <v>29</v>
      </c>
      <c r="B103" s="19">
        <v>43117</v>
      </c>
      <c r="C103" s="11">
        <v>17113614</v>
      </c>
      <c r="D103" s="13" t="s">
        <v>200</v>
      </c>
      <c r="E103" s="14">
        <v>536850</v>
      </c>
      <c r="F103" s="14"/>
    </row>
    <row r="104" spans="1:7" x14ac:dyDescent="0.2">
      <c r="A104" s="23">
        <v>29</v>
      </c>
      <c r="B104" s="12">
        <v>43514</v>
      </c>
      <c r="C104" s="11">
        <v>17113614</v>
      </c>
      <c r="D104" s="13" t="s">
        <v>200</v>
      </c>
      <c r="E104" s="15">
        <f>58.1568
*10000</f>
        <v>581568</v>
      </c>
      <c r="F104" s="15">
        <f>2.71
*10000</f>
        <v>27100</v>
      </c>
    </row>
    <row r="105" spans="1:7" x14ac:dyDescent="0.2">
      <c r="A105" s="23">
        <v>30</v>
      </c>
      <c r="B105" s="12">
        <v>41704.20140046296</v>
      </c>
      <c r="C105" s="11">
        <v>17113615</v>
      </c>
      <c r="D105" s="13" t="s">
        <v>202</v>
      </c>
      <c r="E105" s="14">
        <f>(35152+31950)/2</f>
        <v>33551</v>
      </c>
      <c r="F105" s="14"/>
    </row>
    <row r="106" spans="1:7" x14ac:dyDescent="0.2">
      <c r="A106" s="23">
        <v>30</v>
      </c>
      <c r="B106" s="12">
        <v>41814</v>
      </c>
      <c r="C106" s="11">
        <v>17113615</v>
      </c>
      <c r="D106" s="13" t="s">
        <v>202</v>
      </c>
      <c r="E106" s="14">
        <v>50744.793299999998</v>
      </c>
      <c r="F106" s="14">
        <v>7578.5222000000003</v>
      </c>
    </row>
    <row r="107" spans="1:7" x14ac:dyDescent="0.2">
      <c r="A107" s="23">
        <v>30</v>
      </c>
      <c r="B107" s="12">
        <v>42158</v>
      </c>
      <c r="C107" s="11">
        <v>17113615</v>
      </c>
      <c r="D107" s="13" t="s">
        <v>202</v>
      </c>
      <c r="E107" s="14">
        <v>68764</v>
      </c>
      <c r="F107" s="14">
        <v>70778</v>
      </c>
    </row>
    <row r="108" spans="1:7" ht="15" customHeight="1" x14ac:dyDescent="0.2">
      <c r="A108" s="23">
        <v>30</v>
      </c>
      <c r="B108" s="12">
        <v>42869</v>
      </c>
      <c r="C108" s="11">
        <v>17113615</v>
      </c>
      <c r="D108" s="13" t="s">
        <v>202</v>
      </c>
      <c r="E108" s="14">
        <v>32090</v>
      </c>
      <c r="F108" s="14">
        <v>39730</v>
      </c>
    </row>
    <row r="109" spans="1:7" x14ac:dyDescent="0.2">
      <c r="A109" s="23">
        <v>30</v>
      </c>
      <c r="B109" s="19">
        <v>43111</v>
      </c>
      <c r="C109" s="11">
        <v>17113615</v>
      </c>
      <c r="D109" s="13" t="s">
        <v>202</v>
      </c>
      <c r="E109" s="14">
        <v>6500</v>
      </c>
      <c r="F109" s="14"/>
    </row>
    <row r="110" spans="1:7" x14ac:dyDescent="0.2">
      <c r="A110" s="23">
        <v>30</v>
      </c>
      <c r="B110" s="12">
        <v>43506</v>
      </c>
      <c r="C110" s="11">
        <v>17113615</v>
      </c>
      <c r="D110" s="13" t="s">
        <v>202</v>
      </c>
      <c r="E110" s="14">
        <v>31477</v>
      </c>
      <c r="F110" s="14">
        <v>5610</v>
      </c>
    </row>
    <row r="111" spans="1:7" x14ac:dyDescent="0.2">
      <c r="A111" s="23">
        <v>31</v>
      </c>
      <c r="B111" s="12">
        <v>41704.20140046296</v>
      </c>
      <c r="C111" s="11">
        <v>17113616</v>
      </c>
      <c r="D111" s="13" t="s">
        <v>203</v>
      </c>
      <c r="E111" s="14">
        <f>(216+221)/2</f>
        <v>218.5</v>
      </c>
      <c r="F111" s="14"/>
    </row>
    <row r="112" spans="1:7" x14ac:dyDescent="0.2">
      <c r="A112" s="23">
        <v>31</v>
      </c>
      <c r="B112" s="12">
        <v>41814</v>
      </c>
      <c r="C112" s="11">
        <v>17113616</v>
      </c>
      <c r="D112" s="13" t="s">
        <v>203</v>
      </c>
      <c r="E112" s="14">
        <v>481.93349999999998</v>
      </c>
      <c r="F112" s="14">
        <v>321.30259999999998</v>
      </c>
    </row>
    <row r="113" spans="1:7" x14ac:dyDescent="0.2">
      <c r="A113" s="23">
        <v>31</v>
      </c>
      <c r="B113" s="12">
        <v>42158</v>
      </c>
      <c r="C113" s="11">
        <v>17113616</v>
      </c>
      <c r="D113" s="13" t="s">
        <v>203</v>
      </c>
      <c r="E113" s="14">
        <v>3282</v>
      </c>
      <c r="F113" s="14">
        <v>1350</v>
      </c>
    </row>
    <row r="114" spans="1:7" x14ac:dyDescent="0.2">
      <c r="A114" s="23">
        <v>31</v>
      </c>
      <c r="B114" s="12">
        <v>42869</v>
      </c>
      <c r="C114" s="11">
        <v>17113616</v>
      </c>
      <c r="D114" s="13" t="s">
        <v>203</v>
      </c>
      <c r="E114" s="14" t="s">
        <v>127</v>
      </c>
      <c r="F114" s="14" t="s">
        <v>127</v>
      </c>
    </row>
    <row r="115" spans="1:7" x14ac:dyDescent="0.2">
      <c r="A115" s="23">
        <v>31</v>
      </c>
      <c r="B115" s="19">
        <v>43111</v>
      </c>
      <c r="C115" s="11">
        <v>17113616</v>
      </c>
      <c r="D115" s="13" t="s">
        <v>203</v>
      </c>
      <c r="E115" s="14" t="s">
        <v>127</v>
      </c>
      <c r="F115" s="14" t="s">
        <v>127</v>
      </c>
    </row>
    <row r="116" spans="1:7" x14ac:dyDescent="0.2">
      <c r="A116" s="23">
        <v>31</v>
      </c>
      <c r="B116" s="12">
        <v>43506</v>
      </c>
      <c r="C116" s="11">
        <v>17113616</v>
      </c>
      <c r="D116" s="13" t="s">
        <v>203</v>
      </c>
      <c r="E116" s="14">
        <v>51.3</v>
      </c>
      <c r="F116" s="14">
        <v>198</v>
      </c>
      <c r="G116" s="6"/>
    </row>
    <row r="117" spans="1:7" x14ac:dyDescent="0.2">
      <c r="A117" s="23">
        <v>32</v>
      </c>
      <c r="B117" s="12">
        <v>41815</v>
      </c>
      <c r="C117" s="11">
        <v>17113617</v>
      </c>
      <c r="D117" s="13" t="s">
        <v>204</v>
      </c>
      <c r="E117" s="14">
        <v>94823.400200000004</v>
      </c>
      <c r="F117" s="14">
        <v>53243.1495</v>
      </c>
    </row>
    <row r="118" spans="1:7" x14ac:dyDescent="0.2">
      <c r="A118" s="23">
        <v>32</v>
      </c>
      <c r="B118" s="12">
        <v>41862</v>
      </c>
      <c r="C118" s="11">
        <v>17113617</v>
      </c>
      <c r="D118" s="13" t="s">
        <v>204</v>
      </c>
      <c r="E118" s="14">
        <v>131365.85569999999</v>
      </c>
      <c r="F118" s="14">
        <v>63777.264499999997</v>
      </c>
    </row>
    <row r="119" spans="1:7" x14ac:dyDescent="0.2">
      <c r="A119" s="23">
        <v>32</v>
      </c>
      <c r="B119" s="12">
        <v>42158</v>
      </c>
      <c r="C119" s="11">
        <v>17113617</v>
      </c>
      <c r="D119" s="13" t="s">
        <v>204</v>
      </c>
      <c r="E119" s="14">
        <v>242087</v>
      </c>
      <c r="F119" s="14">
        <v>75640</v>
      </c>
    </row>
    <row r="120" spans="1:7" ht="15" customHeight="1" x14ac:dyDescent="0.2">
      <c r="A120" s="23">
        <v>32</v>
      </c>
      <c r="B120" s="12">
        <v>42870</v>
      </c>
      <c r="C120" s="11">
        <v>17113617</v>
      </c>
      <c r="D120" s="13" t="s">
        <v>204</v>
      </c>
      <c r="E120" s="14">
        <v>63080</v>
      </c>
      <c r="F120" s="14">
        <v>22920</v>
      </c>
    </row>
    <row r="121" spans="1:7" x14ac:dyDescent="0.2">
      <c r="A121" s="23">
        <v>32</v>
      </c>
      <c r="B121" s="19">
        <v>43117</v>
      </c>
      <c r="C121" s="11">
        <v>17113617</v>
      </c>
      <c r="D121" s="17" t="s">
        <v>204</v>
      </c>
      <c r="E121" s="14">
        <v>116000</v>
      </c>
      <c r="F121" s="14"/>
    </row>
    <row r="122" spans="1:7" ht="15" customHeight="1" x14ac:dyDescent="0.2">
      <c r="A122" s="23">
        <v>32</v>
      </c>
      <c r="B122" s="12">
        <v>43508</v>
      </c>
      <c r="C122" s="11">
        <v>17113617</v>
      </c>
      <c r="D122" s="17" t="s">
        <v>204</v>
      </c>
      <c r="E122" s="14">
        <v>127870</v>
      </c>
      <c r="F122" s="14">
        <v>31840</v>
      </c>
    </row>
    <row r="123" spans="1:7" x14ac:dyDescent="0.2">
      <c r="A123" s="23">
        <v>33</v>
      </c>
      <c r="B123" s="12">
        <v>42158</v>
      </c>
      <c r="C123" s="11">
        <v>17113618</v>
      </c>
      <c r="D123" s="13" t="s">
        <v>205</v>
      </c>
      <c r="E123" s="14">
        <v>26626</v>
      </c>
      <c r="F123" s="14">
        <v>13524</v>
      </c>
    </row>
    <row r="124" spans="1:7" ht="15" customHeight="1" x14ac:dyDescent="0.2">
      <c r="A124" s="23">
        <v>33</v>
      </c>
      <c r="B124" s="12">
        <v>42880</v>
      </c>
      <c r="C124" s="11">
        <v>17113618</v>
      </c>
      <c r="D124" s="13" t="s">
        <v>205</v>
      </c>
      <c r="E124" s="14">
        <v>28640</v>
      </c>
      <c r="F124" s="14">
        <v>15200</v>
      </c>
    </row>
    <row r="125" spans="1:7" ht="15" customHeight="1" x14ac:dyDescent="0.2">
      <c r="A125" s="23">
        <v>33</v>
      </c>
      <c r="B125" s="19">
        <v>43111</v>
      </c>
      <c r="C125" s="11">
        <v>17113618</v>
      </c>
      <c r="D125" s="17" t="s">
        <v>205</v>
      </c>
      <c r="E125" s="14">
        <v>33416</v>
      </c>
      <c r="F125" s="14"/>
    </row>
    <row r="126" spans="1:7" x14ac:dyDescent="0.2">
      <c r="A126" s="23">
        <v>33</v>
      </c>
      <c r="B126" s="12">
        <v>43508</v>
      </c>
      <c r="C126" s="11">
        <v>17113618</v>
      </c>
      <c r="D126" s="13" t="s">
        <v>205</v>
      </c>
      <c r="E126" s="14">
        <v>38600</v>
      </c>
      <c r="F126" s="14">
        <v>16800</v>
      </c>
    </row>
    <row r="127" spans="1:7" x14ac:dyDescent="0.2">
      <c r="A127" s="23">
        <v>34</v>
      </c>
      <c r="B127" s="12">
        <v>42158</v>
      </c>
      <c r="C127" s="11">
        <v>17113619</v>
      </c>
      <c r="D127" s="13" t="s">
        <v>207</v>
      </c>
      <c r="E127" s="14">
        <v>182795</v>
      </c>
      <c r="F127" s="14">
        <v>41045</v>
      </c>
      <c r="G127" s="6"/>
    </row>
    <row r="128" spans="1:7" x14ac:dyDescent="0.2">
      <c r="A128" s="23">
        <v>34</v>
      </c>
      <c r="B128" s="12">
        <v>42869</v>
      </c>
      <c r="C128" s="11">
        <v>17113619</v>
      </c>
      <c r="D128" s="13" t="s">
        <v>207</v>
      </c>
      <c r="E128" s="14">
        <v>95875</v>
      </c>
      <c r="F128" s="14">
        <v>14270</v>
      </c>
    </row>
    <row r="129" spans="1:6" x14ac:dyDescent="0.2">
      <c r="A129" s="23">
        <v>34</v>
      </c>
      <c r="B129" s="19">
        <v>43111</v>
      </c>
      <c r="C129" s="11">
        <v>17113619</v>
      </c>
      <c r="D129" s="13" t="s">
        <v>207</v>
      </c>
      <c r="E129" s="14">
        <v>107900</v>
      </c>
      <c r="F129" s="14"/>
    </row>
    <row r="130" spans="1:6" x14ac:dyDescent="0.2">
      <c r="A130" s="23">
        <v>34</v>
      </c>
      <c r="B130" s="12">
        <v>43509</v>
      </c>
      <c r="C130" s="11">
        <v>17113619</v>
      </c>
      <c r="D130" s="13" t="s">
        <v>207</v>
      </c>
      <c r="E130" s="15">
        <f>92.5793
*1000</f>
        <v>92579.3</v>
      </c>
      <c r="F130" s="15">
        <f>20.8425*1000</f>
        <v>20842.5</v>
      </c>
    </row>
    <row r="131" spans="1:6" x14ac:dyDescent="0.2">
      <c r="A131" s="23">
        <v>35</v>
      </c>
      <c r="B131" s="12">
        <v>42822</v>
      </c>
      <c r="C131" s="11">
        <v>17113620</v>
      </c>
      <c r="D131" s="13" t="s">
        <v>208</v>
      </c>
      <c r="E131" s="14">
        <v>2253</v>
      </c>
      <c r="F131" s="14">
        <v>25.058399999999999</v>
      </c>
    </row>
    <row r="132" spans="1:6" x14ac:dyDescent="0.2">
      <c r="A132" s="24">
        <v>35</v>
      </c>
      <c r="B132" s="12">
        <v>43124</v>
      </c>
      <c r="C132" s="11">
        <v>17113620</v>
      </c>
      <c r="D132" s="13" t="s">
        <v>208</v>
      </c>
      <c r="E132" s="15">
        <v>29.4</v>
      </c>
      <c r="F132" s="15" t="s">
        <v>127</v>
      </c>
    </row>
    <row r="133" spans="1:6" x14ac:dyDescent="0.2">
      <c r="A133" s="23">
        <v>35</v>
      </c>
      <c r="B133" s="12">
        <v>43520</v>
      </c>
      <c r="C133" s="11">
        <v>17113620</v>
      </c>
      <c r="D133" s="13" t="s">
        <v>208</v>
      </c>
      <c r="E133" s="14">
        <v>49</v>
      </c>
      <c r="F133" s="14"/>
    </row>
    <row r="134" spans="1:6" x14ac:dyDescent="0.2">
      <c r="A134" s="24">
        <v>35</v>
      </c>
      <c r="B134" s="12">
        <v>43599</v>
      </c>
      <c r="C134" s="11">
        <v>17113620</v>
      </c>
      <c r="D134" s="13" t="s">
        <v>208</v>
      </c>
      <c r="E134" s="14">
        <v>32</v>
      </c>
      <c r="F134" s="14"/>
    </row>
    <row r="135" spans="1:6" x14ac:dyDescent="0.2">
      <c r="A135" s="23">
        <v>36</v>
      </c>
      <c r="B135" s="12">
        <v>40358</v>
      </c>
      <c r="C135" s="11">
        <v>17113702</v>
      </c>
      <c r="D135" s="13" t="s">
        <v>213</v>
      </c>
      <c r="E135" s="14">
        <v>6.9629000000000003</v>
      </c>
      <c r="F135" s="14"/>
    </row>
    <row r="136" spans="1:6" x14ac:dyDescent="0.2">
      <c r="A136" s="23">
        <v>36</v>
      </c>
      <c r="B136" s="12">
        <v>41416</v>
      </c>
      <c r="C136" s="11">
        <v>17113702</v>
      </c>
      <c r="D136" s="13" t="s">
        <v>213</v>
      </c>
      <c r="E136" s="14">
        <v>7.9309000000000003</v>
      </c>
      <c r="F136" s="14"/>
    </row>
    <row r="137" spans="1:6" x14ac:dyDescent="0.2">
      <c r="A137" s="23">
        <v>36</v>
      </c>
      <c r="B137" s="12">
        <v>42920</v>
      </c>
      <c r="C137" s="11">
        <v>17113702</v>
      </c>
      <c r="D137" s="13" t="s">
        <v>213</v>
      </c>
      <c r="E137" s="14">
        <v>8.3000000000000007</v>
      </c>
      <c r="F137" s="14" t="s">
        <v>127</v>
      </c>
    </row>
    <row r="138" spans="1:6" x14ac:dyDescent="0.2">
      <c r="A138" s="23">
        <v>37</v>
      </c>
      <c r="B138" s="12">
        <v>40185</v>
      </c>
      <c r="C138" s="11">
        <v>17113703</v>
      </c>
      <c r="D138" s="13" t="s">
        <v>215</v>
      </c>
      <c r="E138" s="14" t="s">
        <v>216</v>
      </c>
      <c r="F138" s="14"/>
    </row>
    <row r="139" spans="1:6" x14ac:dyDescent="0.2">
      <c r="A139" s="23">
        <v>37</v>
      </c>
      <c r="B139" s="12">
        <v>40689</v>
      </c>
      <c r="C139" s="11">
        <v>17113703</v>
      </c>
      <c r="D139" s="13" t="s">
        <v>215</v>
      </c>
      <c r="E139" s="14" t="s">
        <v>216</v>
      </c>
      <c r="F139" s="14"/>
    </row>
    <row r="140" spans="1:6" x14ac:dyDescent="0.2">
      <c r="A140" s="23">
        <v>37</v>
      </c>
      <c r="B140" s="12">
        <v>42214</v>
      </c>
      <c r="C140" s="11">
        <v>17113703</v>
      </c>
      <c r="D140" s="13" t="s">
        <v>215</v>
      </c>
      <c r="E140" s="14" t="s">
        <v>216</v>
      </c>
      <c r="F140" s="14" t="s">
        <v>127</v>
      </c>
    </row>
    <row r="141" spans="1:6" ht="15" customHeight="1" x14ac:dyDescent="0.2">
      <c r="A141" s="23">
        <v>37</v>
      </c>
      <c r="B141" s="12">
        <v>42920</v>
      </c>
      <c r="C141" s="11">
        <v>17113703</v>
      </c>
      <c r="D141" s="13" t="s">
        <v>215</v>
      </c>
      <c r="E141" s="14" t="s">
        <v>216</v>
      </c>
      <c r="F141" s="14" t="s">
        <v>127</v>
      </c>
    </row>
    <row r="142" spans="1:6" x14ac:dyDescent="0.2">
      <c r="A142" s="23">
        <v>37</v>
      </c>
      <c r="B142" s="12">
        <v>43598</v>
      </c>
      <c r="C142" s="11">
        <v>17113703</v>
      </c>
      <c r="D142" s="13" t="s">
        <v>217</v>
      </c>
      <c r="E142" s="14" t="s">
        <v>218</v>
      </c>
      <c r="F142" s="14" t="s">
        <v>127</v>
      </c>
    </row>
    <row r="143" spans="1:6" x14ac:dyDescent="0.2">
      <c r="A143" s="23">
        <v>38</v>
      </c>
      <c r="B143" s="12">
        <v>40185</v>
      </c>
      <c r="C143" s="11">
        <v>17113704</v>
      </c>
      <c r="D143" s="13" t="s">
        <v>219</v>
      </c>
      <c r="E143" s="14">
        <v>216</v>
      </c>
      <c r="F143" s="14"/>
    </row>
    <row r="144" spans="1:6" ht="15" customHeight="1" x14ac:dyDescent="0.2">
      <c r="A144" s="23">
        <v>38</v>
      </c>
      <c r="B144" s="12">
        <v>40636</v>
      </c>
      <c r="C144" s="11">
        <v>17113704</v>
      </c>
      <c r="D144" s="13" t="s">
        <v>219</v>
      </c>
      <c r="E144" s="14">
        <v>245</v>
      </c>
      <c r="F144" s="14"/>
    </row>
    <row r="145" spans="1:6" x14ac:dyDescent="0.2">
      <c r="A145" s="23">
        <v>38</v>
      </c>
      <c r="B145" s="12">
        <v>42214</v>
      </c>
      <c r="C145" s="11">
        <v>17113704</v>
      </c>
      <c r="D145" s="13" t="s">
        <v>219</v>
      </c>
      <c r="E145" s="14">
        <v>145.19489999999999</v>
      </c>
      <c r="F145" s="14">
        <v>70.680899999999994</v>
      </c>
    </row>
    <row r="146" spans="1:6" x14ac:dyDescent="0.2">
      <c r="A146" s="23">
        <v>38</v>
      </c>
      <c r="B146" s="12">
        <v>42920</v>
      </c>
      <c r="C146" s="11">
        <v>17113704</v>
      </c>
      <c r="D146" s="13" t="s">
        <v>219</v>
      </c>
      <c r="E146" s="14">
        <v>224</v>
      </c>
      <c r="F146" s="14">
        <v>177</v>
      </c>
    </row>
    <row r="147" spans="1:6" x14ac:dyDescent="0.2">
      <c r="A147" s="23">
        <v>38</v>
      </c>
      <c r="B147" s="12">
        <v>43598</v>
      </c>
      <c r="C147" s="11">
        <v>17113704</v>
      </c>
      <c r="D147" s="13" t="s">
        <v>219</v>
      </c>
      <c r="E147" s="14">
        <v>84</v>
      </c>
      <c r="F147" s="14">
        <v>43</v>
      </c>
    </row>
    <row r="148" spans="1:6" x14ac:dyDescent="0.2">
      <c r="A148" s="23">
        <v>39</v>
      </c>
      <c r="B148" s="12">
        <v>42213</v>
      </c>
      <c r="C148" s="11">
        <v>17113801</v>
      </c>
      <c r="D148" s="13" t="s">
        <v>221</v>
      </c>
      <c r="E148" s="14" t="s">
        <v>216</v>
      </c>
      <c r="F148" s="14" t="s">
        <v>127</v>
      </c>
    </row>
    <row r="149" spans="1:6" x14ac:dyDescent="0.2">
      <c r="A149" s="23">
        <v>40</v>
      </c>
      <c r="B149" s="12">
        <v>42213</v>
      </c>
      <c r="C149" s="11">
        <v>17113803</v>
      </c>
      <c r="D149" s="13" t="s">
        <v>222</v>
      </c>
      <c r="E149" s="14" t="s">
        <v>216</v>
      </c>
      <c r="F149" s="14" t="s">
        <v>127</v>
      </c>
    </row>
    <row r="150" spans="1:6" x14ac:dyDescent="0.2">
      <c r="A150" s="23">
        <v>41</v>
      </c>
      <c r="B150" s="12">
        <v>42821</v>
      </c>
      <c r="C150" s="11">
        <v>17213302</v>
      </c>
      <c r="D150" s="13" t="s">
        <v>223</v>
      </c>
      <c r="E150" s="14">
        <v>144</v>
      </c>
      <c r="F150" s="14" t="s">
        <v>127</v>
      </c>
    </row>
    <row r="151" spans="1:6" x14ac:dyDescent="0.2">
      <c r="A151" s="23">
        <v>41</v>
      </c>
      <c r="B151" s="12">
        <v>43531</v>
      </c>
      <c r="C151" s="11">
        <v>17213302</v>
      </c>
      <c r="D151" s="13" t="s">
        <v>223</v>
      </c>
      <c r="E151" s="14" t="s">
        <v>127</v>
      </c>
      <c r="F151" s="14" t="s">
        <v>127</v>
      </c>
    </row>
    <row r="152" spans="1:6" x14ac:dyDescent="0.2">
      <c r="A152" s="23">
        <v>42</v>
      </c>
      <c r="B152" s="12">
        <v>42213</v>
      </c>
      <c r="C152" s="11">
        <v>17213403</v>
      </c>
      <c r="D152" s="13" t="s">
        <v>225</v>
      </c>
      <c r="E152" s="14">
        <v>7.8734000000000002</v>
      </c>
      <c r="F152" s="14">
        <v>9.6706000000000003</v>
      </c>
    </row>
    <row r="153" spans="1:6" x14ac:dyDescent="0.2">
      <c r="A153" s="23">
        <v>42</v>
      </c>
      <c r="B153" s="12">
        <v>43605</v>
      </c>
      <c r="C153" s="11">
        <v>17213403</v>
      </c>
      <c r="D153" s="13" t="s">
        <v>226</v>
      </c>
      <c r="E153" s="14">
        <v>770</v>
      </c>
      <c r="F153" s="14">
        <v>1100</v>
      </c>
    </row>
    <row r="154" spans="1:6" x14ac:dyDescent="0.2">
      <c r="A154" s="23">
        <v>43</v>
      </c>
      <c r="B154" s="12">
        <v>42257</v>
      </c>
      <c r="C154" s="11">
        <v>17213504</v>
      </c>
      <c r="D154" s="13" t="s">
        <v>227</v>
      </c>
      <c r="E154" s="14">
        <v>1680.8925999999999</v>
      </c>
      <c r="F154" s="14">
        <v>2057.1837</v>
      </c>
    </row>
    <row r="155" spans="1:6" x14ac:dyDescent="0.2">
      <c r="A155" s="23">
        <v>43</v>
      </c>
      <c r="B155" s="12">
        <v>43667</v>
      </c>
      <c r="C155" s="11">
        <v>17213504</v>
      </c>
      <c r="D155" s="13" t="s">
        <v>227</v>
      </c>
      <c r="E155" s="14">
        <v>2230</v>
      </c>
      <c r="F155" s="14">
        <v>3850</v>
      </c>
    </row>
    <row r="156" spans="1:6" x14ac:dyDescent="0.2">
      <c r="A156" s="23">
        <v>44</v>
      </c>
      <c r="B156" s="12">
        <v>41416</v>
      </c>
      <c r="C156" s="11">
        <v>17213601</v>
      </c>
      <c r="D156" s="13" t="s">
        <v>228</v>
      </c>
      <c r="E156" s="14">
        <v>80.974800000000002</v>
      </c>
      <c r="F156" s="14"/>
    </row>
    <row r="157" spans="1:6" x14ac:dyDescent="0.2">
      <c r="A157" s="23">
        <v>44</v>
      </c>
      <c r="B157" s="12">
        <v>42920</v>
      </c>
      <c r="C157" s="11">
        <v>17213601</v>
      </c>
      <c r="D157" s="13" t="s">
        <v>228</v>
      </c>
      <c r="E157" s="14">
        <v>51.4</v>
      </c>
      <c r="F157" s="14">
        <v>45</v>
      </c>
    </row>
    <row r="158" spans="1:6" x14ac:dyDescent="0.2">
      <c r="A158" s="23">
        <v>44</v>
      </c>
      <c r="B158" s="12">
        <v>43600</v>
      </c>
      <c r="C158" s="11">
        <v>17213601</v>
      </c>
      <c r="D158" s="13" t="s">
        <v>228</v>
      </c>
      <c r="E158" s="14">
        <v>46</v>
      </c>
      <c r="F158" s="14">
        <v>50</v>
      </c>
    </row>
    <row r="159" spans="1:6" x14ac:dyDescent="0.2">
      <c r="A159" s="23">
        <v>45</v>
      </c>
      <c r="B159" s="12">
        <v>40325</v>
      </c>
      <c r="C159" s="11">
        <v>17213602</v>
      </c>
      <c r="D159" s="13" t="s">
        <v>229</v>
      </c>
      <c r="E159" s="14">
        <v>393.2724</v>
      </c>
      <c r="F159" s="14"/>
    </row>
    <row r="160" spans="1:6" x14ac:dyDescent="0.2">
      <c r="A160" s="23">
        <v>45</v>
      </c>
      <c r="B160" s="12">
        <v>40674</v>
      </c>
      <c r="C160" s="11">
        <v>17213602</v>
      </c>
      <c r="D160" s="13" t="s">
        <v>229</v>
      </c>
      <c r="E160" s="14">
        <v>64</v>
      </c>
      <c r="F160" s="14"/>
    </row>
    <row r="161" spans="1:6" x14ac:dyDescent="0.2">
      <c r="A161" s="23">
        <v>45</v>
      </c>
      <c r="B161" s="12">
        <v>42155</v>
      </c>
      <c r="C161" s="11">
        <v>17213602</v>
      </c>
      <c r="D161" s="13" t="s">
        <v>229</v>
      </c>
      <c r="E161" s="14">
        <v>4.7465000000000002</v>
      </c>
      <c r="F161" s="14" t="s">
        <v>183</v>
      </c>
    </row>
    <row r="162" spans="1:6" x14ac:dyDescent="0.2">
      <c r="A162" s="23">
        <v>45</v>
      </c>
      <c r="B162" s="12">
        <v>42912</v>
      </c>
      <c r="C162" s="11">
        <v>17213602</v>
      </c>
      <c r="D162" s="13" t="s">
        <v>229</v>
      </c>
      <c r="E162" s="14">
        <v>55.8</v>
      </c>
      <c r="F162" s="14">
        <v>46.2</v>
      </c>
    </row>
    <row r="163" spans="1:6" x14ac:dyDescent="0.2">
      <c r="A163" s="24">
        <v>45</v>
      </c>
      <c r="B163" s="12">
        <v>43205</v>
      </c>
      <c r="C163" s="11">
        <v>17213602</v>
      </c>
      <c r="D163" s="13" t="s">
        <v>229</v>
      </c>
      <c r="E163" s="14">
        <v>41</v>
      </c>
      <c r="F163" s="14" t="s">
        <v>127</v>
      </c>
    </row>
    <row r="164" spans="1:6" x14ac:dyDescent="0.2">
      <c r="A164" s="23">
        <v>46</v>
      </c>
      <c r="B164" s="12">
        <v>40209</v>
      </c>
      <c r="C164" s="11">
        <v>17213603</v>
      </c>
      <c r="D164" s="13" t="s">
        <v>231</v>
      </c>
      <c r="E164" s="14">
        <v>1100</v>
      </c>
      <c r="F164" s="14"/>
    </row>
    <row r="165" spans="1:6" x14ac:dyDescent="0.2">
      <c r="A165" s="23">
        <v>46</v>
      </c>
      <c r="B165" s="12">
        <v>40629</v>
      </c>
      <c r="C165" s="11">
        <v>17213603</v>
      </c>
      <c r="D165" s="13" t="s">
        <v>231</v>
      </c>
      <c r="E165" s="14">
        <v>696.05070000000001</v>
      </c>
      <c r="F165" s="14"/>
    </row>
    <row r="166" spans="1:6" x14ac:dyDescent="0.2">
      <c r="A166" s="23">
        <v>46</v>
      </c>
      <c r="B166" s="12">
        <v>42115</v>
      </c>
      <c r="C166" s="11">
        <v>17213603</v>
      </c>
      <c r="D166" s="13" t="s">
        <v>231</v>
      </c>
      <c r="E166" s="14">
        <v>1434</v>
      </c>
      <c r="F166" s="14">
        <v>379</v>
      </c>
    </row>
    <row r="167" spans="1:6" x14ac:dyDescent="0.2">
      <c r="A167" s="23">
        <v>46</v>
      </c>
      <c r="B167" s="12">
        <v>42891</v>
      </c>
      <c r="C167" s="11">
        <v>17213603</v>
      </c>
      <c r="D167" s="13" t="s">
        <v>231</v>
      </c>
      <c r="E167" s="14">
        <v>1420</v>
      </c>
      <c r="F167" s="14">
        <v>238</v>
      </c>
    </row>
    <row r="168" spans="1:6" x14ac:dyDescent="0.2">
      <c r="A168" s="23">
        <v>46</v>
      </c>
      <c r="B168" s="12">
        <v>43514</v>
      </c>
      <c r="C168" s="11">
        <v>17213603</v>
      </c>
      <c r="D168" s="13" t="s">
        <v>231</v>
      </c>
      <c r="E168" s="14">
        <v>905</v>
      </c>
      <c r="F168" s="14">
        <v>430</v>
      </c>
    </row>
    <row r="169" spans="1:6" x14ac:dyDescent="0.2">
      <c r="A169" s="23">
        <v>47</v>
      </c>
      <c r="B169" s="12">
        <v>41737</v>
      </c>
      <c r="C169" s="11">
        <v>17213604</v>
      </c>
      <c r="D169" s="13" t="s">
        <v>233</v>
      </c>
      <c r="E169" s="14">
        <v>249.26009999999999</v>
      </c>
      <c r="F169" s="14">
        <v>194.30330000000001</v>
      </c>
    </row>
    <row r="170" spans="1:6" x14ac:dyDescent="0.2">
      <c r="A170" s="23">
        <v>47</v>
      </c>
      <c r="B170" s="12">
        <v>41813</v>
      </c>
      <c r="C170" s="11">
        <v>17213604</v>
      </c>
      <c r="D170" s="13" t="s">
        <v>233</v>
      </c>
      <c r="E170" s="14">
        <v>61.1569</v>
      </c>
      <c r="F170" s="14">
        <v>362</v>
      </c>
    </row>
    <row r="171" spans="1:6" x14ac:dyDescent="0.2">
      <c r="A171" s="23">
        <v>47</v>
      </c>
      <c r="B171" s="12">
        <v>42162</v>
      </c>
      <c r="C171" s="11">
        <v>17213604</v>
      </c>
      <c r="D171" s="13" t="s">
        <v>233</v>
      </c>
      <c r="E171" s="14">
        <v>398</v>
      </c>
      <c r="F171" s="14">
        <v>283</v>
      </c>
    </row>
    <row r="172" spans="1:6" x14ac:dyDescent="0.2">
      <c r="A172" s="23">
        <v>47</v>
      </c>
      <c r="B172" s="12">
        <v>42878</v>
      </c>
      <c r="C172" s="11">
        <v>17213604</v>
      </c>
      <c r="D172" s="13" t="s">
        <v>233</v>
      </c>
      <c r="E172" s="14">
        <v>155</v>
      </c>
      <c r="F172" s="14">
        <v>336</v>
      </c>
    </row>
    <row r="173" spans="1:6" x14ac:dyDescent="0.2">
      <c r="A173" s="23">
        <v>47</v>
      </c>
      <c r="B173" s="12">
        <v>43222</v>
      </c>
      <c r="C173" s="11">
        <v>17213604</v>
      </c>
      <c r="D173" s="13" t="s">
        <v>233</v>
      </c>
      <c r="E173" s="14">
        <v>102</v>
      </c>
      <c r="F173" s="14">
        <v>189</v>
      </c>
    </row>
    <row r="174" spans="1:6" x14ac:dyDescent="0.2">
      <c r="A174" s="23">
        <v>47</v>
      </c>
      <c r="B174" s="12">
        <v>43515</v>
      </c>
      <c r="C174" s="11">
        <v>17213604</v>
      </c>
      <c r="D174" s="13" t="s">
        <v>233</v>
      </c>
      <c r="E174" s="14">
        <v>103</v>
      </c>
      <c r="F174" s="14"/>
    </row>
    <row r="175" spans="1:6" x14ac:dyDescent="0.2">
      <c r="A175" s="23">
        <v>47</v>
      </c>
      <c r="B175" s="12">
        <v>43598</v>
      </c>
      <c r="C175" s="11">
        <v>17213604</v>
      </c>
      <c r="D175" s="13" t="s">
        <v>233</v>
      </c>
      <c r="E175" s="14">
        <v>112</v>
      </c>
      <c r="F175" s="14">
        <v>123</v>
      </c>
    </row>
    <row r="176" spans="1:6" x14ac:dyDescent="0.2">
      <c r="A176" s="23">
        <v>48</v>
      </c>
      <c r="B176" s="12">
        <v>40304</v>
      </c>
      <c r="C176" s="11">
        <v>17213605</v>
      </c>
      <c r="D176" s="13" t="s">
        <v>237</v>
      </c>
      <c r="E176" s="14">
        <v>924.32650000000001</v>
      </c>
      <c r="F176" s="14"/>
    </row>
    <row r="177" spans="1:6" x14ac:dyDescent="0.2">
      <c r="A177" s="23">
        <v>48</v>
      </c>
      <c r="B177" s="12">
        <v>40629</v>
      </c>
      <c r="C177" s="11">
        <v>17213605</v>
      </c>
      <c r="D177" s="13" t="s">
        <v>237</v>
      </c>
      <c r="E177" s="14">
        <v>887.04459999999995</v>
      </c>
      <c r="F177" s="14"/>
    </row>
    <row r="178" spans="1:6" x14ac:dyDescent="0.2">
      <c r="A178" s="23">
        <v>48</v>
      </c>
      <c r="B178" s="12">
        <v>42115</v>
      </c>
      <c r="C178" s="11">
        <v>17213605</v>
      </c>
      <c r="D178" s="13" t="s">
        <v>237</v>
      </c>
      <c r="E178" s="14">
        <v>256</v>
      </c>
      <c r="F178" s="14">
        <v>127</v>
      </c>
    </row>
    <row r="179" spans="1:6" x14ac:dyDescent="0.2">
      <c r="A179" s="23">
        <v>48</v>
      </c>
      <c r="B179" s="12">
        <v>42892</v>
      </c>
      <c r="C179" s="11">
        <v>17213605</v>
      </c>
      <c r="D179" s="13" t="s">
        <v>237</v>
      </c>
      <c r="E179" s="14">
        <v>340</v>
      </c>
      <c r="F179" s="14">
        <v>91</v>
      </c>
    </row>
    <row r="180" spans="1:6" x14ac:dyDescent="0.2">
      <c r="A180" s="23">
        <v>48</v>
      </c>
      <c r="B180" s="12">
        <v>43514</v>
      </c>
      <c r="C180" s="11">
        <v>17213605</v>
      </c>
      <c r="D180" s="13" t="s">
        <v>237</v>
      </c>
      <c r="E180" s="14">
        <v>401</v>
      </c>
      <c r="F180" s="14">
        <v>104</v>
      </c>
    </row>
    <row r="181" spans="1:6" x14ac:dyDescent="0.2">
      <c r="A181" s="23">
        <v>49</v>
      </c>
      <c r="B181" s="12">
        <v>42163</v>
      </c>
      <c r="C181" s="11">
        <v>17213606</v>
      </c>
      <c r="D181" s="13" t="s">
        <v>240</v>
      </c>
      <c r="E181" s="14">
        <v>622</v>
      </c>
      <c r="F181" s="14">
        <v>249</v>
      </c>
    </row>
    <row r="182" spans="1:6" x14ac:dyDescent="0.2">
      <c r="A182" s="23">
        <v>49</v>
      </c>
      <c r="B182" s="12">
        <v>42891</v>
      </c>
      <c r="C182" s="3">
        <v>17213606</v>
      </c>
      <c r="D182" s="13" t="s">
        <v>240</v>
      </c>
      <c r="E182" s="14">
        <v>413</v>
      </c>
      <c r="F182" s="14">
        <v>230</v>
      </c>
    </row>
    <row r="183" spans="1:6" x14ac:dyDescent="0.2">
      <c r="A183" s="23">
        <v>49</v>
      </c>
      <c r="B183" s="12">
        <v>43614</v>
      </c>
      <c r="C183" s="11">
        <v>17213606</v>
      </c>
      <c r="D183" s="13" t="s">
        <v>240</v>
      </c>
      <c r="E183" s="14">
        <v>137</v>
      </c>
      <c r="F183" s="14">
        <v>237</v>
      </c>
    </row>
    <row r="184" spans="1:6" x14ac:dyDescent="0.2">
      <c r="A184" s="23">
        <v>50</v>
      </c>
      <c r="B184" s="12">
        <v>40325</v>
      </c>
      <c r="C184" s="11">
        <v>17213607</v>
      </c>
      <c r="D184" s="13" t="s">
        <v>242</v>
      </c>
      <c r="E184" s="14">
        <v>10.402699999999999</v>
      </c>
      <c r="F184" s="14"/>
    </row>
    <row r="185" spans="1:6" x14ac:dyDescent="0.2">
      <c r="A185" s="23">
        <v>50</v>
      </c>
      <c r="B185" s="12">
        <v>40636</v>
      </c>
      <c r="C185" s="11">
        <v>17213607</v>
      </c>
      <c r="D185" s="13" t="s">
        <v>242</v>
      </c>
      <c r="E185" s="14">
        <v>110</v>
      </c>
      <c r="F185" s="14"/>
    </row>
    <row r="186" spans="1:6" x14ac:dyDescent="0.2">
      <c r="A186" s="23">
        <v>50</v>
      </c>
      <c r="B186" s="12">
        <v>41984</v>
      </c>
      <c r="C186" s="11">
        <v>17213607</v>
      </c>
      <c r="D186" s="13" t="s">
        <v>242</v>
      </c>
      <c r="E186" s="14">
        <v>175</v>
      </c>
      <c r="F186" s="14">
        <v>607</v>
      </c>
    </row>
    <row r="187" spans="1:6" x14ac:dyDescent="0.2">
      <c r="A187" s="23">
        <v>50</v>
      </c>
      <c r="B187" s="12">
        <v>42912</v>
      </c>
      <c r="C187" s="11">
        <v>17213607</v>
      </c>
      <c r="D187" s="13" t="s">
        <v>242</v>
      </c>
      <c r="E187" s="14">
        <v>224</v>
      </c>
      <c r="F187" s="14">
        <v>792</v>
      </c>
    </row>
    <row r="188" spans="1:6" x14ac:dyDescent="0.2">
      <c r="A188" s="23">
        <v>50</v>
      </c>
      <c r="B188" s="12">
        <v>43205</v>
      </c>
      <c r="C188" s="11">
        <v>17213607</v>
      </c>
      <c r="D188" s="13" t="s">
        <v>242</v>
      </c>
      <c r="E188" s="14">
        <v>223</v>
      </c>
      <c r="F188" s="14">
        <v>1290</v>
      </c>
    </row>
    <row r="189" spans="1:6" x14ac:dyDescent="0.2">
      <c r="A189" s="23">
        <v>51</v>
      </c>
      <c r="B189" s="12">
        <v>41812</v>
      </c>
      <c r="C189" s="11">
        <v>17213608</v>
      </c>
      <c r="D189" s="13" t="s">
        <v>244</v>
      </c>
      <c r="E189" s="14">
        <v>43.555</v>
      </c>
      <c r="F189" s="14">
        <v>171.5615</v>
      </c>
    </row>
    <row r="190" spans="1:6" x14ac:dyDescent="0.2">
      <c r="A190" s="23">
        <v>51</v>
      </c>
      <c r="B190" s="12">
        <v>41862</v>
      </c>
      <c r="C190" s="11">
        <v>17213608</v>
      </c>
      <c r="D190" s="13" t="s">
        <v>244</v>
      </c>
      <c r="E190" s="14">
        <v>45.301000000000002</v>
      </c>
      <c r="F190" s="14">
        <v>181.5025</v>
      </c>
    </row>
    <row r="191" spans="1:6" ht="15" customHeight="1" x14ac:dyDescent="0.2">
      <c r="A191" s="23">
        <v>51</v>
      </c>
      <c r="B191" s="12">
        <v>42162</v>
      </c>
      <c r="C191" s="11">
        <v>17213608</v>
      </c>
      <c r="D191" s="13" t="s">
        <v>244</v>
      </c>
      <c r="E191" s="14">
        <v>46.8</v>
      </c>
      <c r="F191" s="14" t="s">
        <v>127</v>
      </c>
    </row>
    <row r="192" spans="1:6" ht="15" customHeight="1" x14ac:dyDescent="0.2">
      <c r="A192" s="23">
        <v>51</v>
      </c>
      <c r="B192" s="12">
        <v>42878</v>
      </c>
      <c r="C192" s="11">
        <v>17213608</v>
      </c>
      <c r="D192" s="13" t="s">
        <v>244</v>
      </c>
      <c r="E192" s="14">
        <v>37.5</v>
      </c>
      <c r="F192" s="14">
        <v>203</v>
      </c>
    </row>
    <row r="193" spans="1:21" x14ac:dyDescent="0.2">
      <c r="A193" s="23">
        <v>51</v>
      </c>
      <c r="B193" s="12">
        <v>43222</v>
      </c>
      <c r="C193" s="11">
        <v>17213608</v>
      </c>
      <c r="D193" s="13" t="s">
        <v>244</v>
      </c>
      <c r="E193" s="14">
        <v>41</v>
      </c>
      <c r="F193" s="14">
        <v>230</v>
      </c>
    </row>
    <row r="194" spans="1:21" x14ac:dyDescent="0.2">
      <c r="A194" s="23">
        <v>51</v>
      </c>
      <c r="B194" s="12">
        <v>43515</v>
      </c>
      <c r="C194" s="11">
        <v>17213608</v>
      </c>
      <c r="D194" s="13" t="s">
        <v>244</v>
      </c>
      <c r="E194" s="14">
        <v>54</v>
      </c>
      <c r="F194" s="14">
        <v>241</v>
      </c>
      <c r="H194" s="6"/>
      <c r="I194" s="6"/>
      <c r="J194" s="6"/>
      <c r="K194" s="6"/>
      <c r="L194" s="6"/>
      <c r="M194" s="6"/>
      <c r="N194" s="6"/>
      <c r="O194" s="6"/>
      <c r="P194" s="6"/>
      <c r="R194" s="6"/>
      <c r="S194" s="6"/>
      <c r="T194" s="6"/>
      <c r="U194" s="6"/>
    </row>
    <row r="195" spans="1:21" x14ac:dyDescent="0.2">
      <c r="A195" s="23">
        <v>52</v>
      </c>
      <c r="B195" s="9">
        <v>41529</v>
      </c>
      <c r="C195" s="11">
        <v>17213609</v>
      </c>
      <c r="D195" s="13" t="s">
        <v>246</v>
      </c>
      <c r="E195" s="14"/>
      <c r="F195" s="14"/>
      <c r="H195" s="6"/>
      <c r="I195" s="6"/>
      <c r="J195" s="6"/>
      <c r="K195" s="6"/>
      <c r="L195" s="6"/>
      <c r="M195" s="6"/>
      <c r="N195" s="6"/>
      <c r="O195" s="6"/>
      <c r="P195" s="6"/>
    </row>
    <row r="196" spans="1:21" x14ac:dyDescent="0.2">
      <c r="A196" s="23">
        <v>52</v>
      </c>
      <c r="B196" s="12">
        <v>41653</v>
      </c>
      <c r="C196" s="11">
        <v>17213609</v>
      </c>
      <c r="D196" s="13" t="s">
        <v>246</v>
      </c>
      <c r="E196" s="14">
        <v>11</v>
      </c>
      <c r="F196" s="14">
        <v>26</v>
      </c>
      <c r="H196" s="6"/>
      <c r="I196" s="6"/>
      <c r="J196" s="6"/>
      <c r="K196" s="6"/>
      <c r="L196" s="6"/>
      <c r="M196" s="6"/>
      <c r="N196" s="6"/>
      <c r="O196" s="6"/>
      <c r="P196" s="6"/>
    </row>
    <row r="197" spans="1:21" x14ac:dyDescent="0.2">
      <c r="A197" s="23">
        <v>52</v>
      </c>
      <c r="B197" s="12">
        <v>41703</v>
      </c>
      <c r="C197" s="11">
        <v>17213609</v>
      </c>
      <c r="D197" s="13" t="s">
        <v>246</v>
      </c>
      <c r="E197" s="14">
        <v>17</v>
      </c>
      <c r="F197" s="14"/>
      <c r="H197" s="6"/>
      <c r="I197" s="6"/>
      <c r="J197" s="6"/>
      <c r="K197" s="6"/>
      <c r="L197" s="6"/>
      <c r="M197" s="6"/>
      <c r="N197" s="6"/>
      <c r="O197" s="6"/>
      <c r="P197" s="6"/>
    </row>
    <row r="198" spans="1:21" x14ac:dyDescent="0.2">
      <c r="A198" s="23">
        <v>52</v>
      </c>
      <c r="B198" s="12">
        <v>42162</v>
      </c>
      <c r="C198" s="11">
        <v>17213609</v>
      </c>
      <c r="D198" s="13" t="s">
        <v>246</v>
      </c>
      <c r="E198" s="14">
        <v>15.6</v>
      </c>
      <c r="F198" s="14" t="s">
        <v>127</v>
      </c>
    </row>
    <row r="199" spans="1:21" x14ac:dyDescent="0.2">
      <c r="A199" s="23">
        <v>52</v>
      </c>
      <c r="B199" s="12">
        <v>42878</v>
      </c>
      <c r="C199" s="11">
        <v>17213609</v>
      </c>
      <c r="D199" s="13" t="s">
        <v>246</v>
      </c>
      <c r="E199" s="14">
        <v>21.9</v>
      </c>
      <c r="F199" s="14">
        <v>60</v>
      </c>
      <c r="H199" s="6"/>
      <c r="I199" s="6"/>
      <c r="J199" s="6"/>
      <c r="K199" s="6"/>
      <c r="L199" s="6"/>
      <c r="M199" s="6"/>
      <c r="N199" s="6"/>
      <c r="O199" s="6"/>
    </row>
    <row r="200" spans="1:21" ht="15" customHeight="1" x14ac:dyDescent="0.2">
      <c r="A200" s="23">
        <v>52</v>
      </c>
      <c r="B200" s="12">
        <v>43222</v>
      </c>
      <c r="C200" s="11">
        <v>17213609</v>
      </c>
      <c r="D200" s="13" t="s">
        <v>246</v>
      </c>
      <c r="E200" s="14">
        <v>24</v>
      </c>
      <c r="F200" s="14">
        <v>47</v>
      </c>
    </row>
    <row r="201" spans="1:21" x14ac:dyDescent="0.2">
      <c r="A201" s="23">
        <v>52</v>
      </c>
      <c r="B201" s="12">
        <v>43515</v>
      </c>
      <c r="C201" s="11">
        <v>17213609</v>
      </c>
      <c r="D201" s="13" t="s">
        <v>246</v>
      </c>
      <c r="E201" s="14">
        <v>29</v>
      </c>
      <c r="F201" s="14">
        <v>55</v>
      </c>
    </row>
    <row r="202" spans="1:21" ht="15" customHeight="1" x14ac:dyDescent="0.2">
      <c r="A202" s="23">
        <v>53</v>
      </c>
      <c r="B202" s="12">
        <v>40636</v>
      </c>
      <c r="C202" s="11">
        <v>17213702</v>
      </c>
      <c r="D202" s="13" t="s">
        <v>247</v>
      </c>
      <c r="E202" s="14">
        <v>6.8</v>
      </c>
      <c r="F202" s="14"/>
      <c r="H202" s="6"/>
      <c r="I202" s="6"/>
      <c r="J202" s="6"/>
      <c r="K202" s="6"/>
      <c r="L202" s="6"/>
      <c r="M202" s="6"/>
      <c r="N202" s="6"/>
      <c r="O202" s="6"/>
    </row>
    <row r="203" spans="1:21" ht="15" customHeight="1" x14ac:dyDescent="0.2">
      <c r="A203" s="23">
        <v>53</v>
      </c>
      <c r="B203" s="12">
        <v>42157</v>
      </c>
      <c r="C203" s="11">
        <v>17213702</v>
      </c>
      <c r="D203" s="13" t="s">
        <v>247</v>
      </c>
      <c r="E203" s="14" t="s">
        <v>183</v>
      </c>
      <c r="F203" s="14" t="s">
        <v>127</v>
      </c>
      <c r="H203" s="6"/>
      <c r="I203" s="6"/>
      <c r="J203" s="6"/>
      <c r="K203" s="6"/>
      <c r="L203" s="6"/>
      <c r="M203" s="6"/>
      <c r="N203" s="6"/>
      <c r="O203" s="6"/>
    </row>
    <row r="204" spans="1:21" ht="15" customHeight="1" x14ac:dyDescent="0.2">
      <c r="A204" s="23">
        <v>53</v>
      </c>
      <c r="B204" s="12">
        <v>42914</v>
      </c>
      <c r="C204" s="11">
        <v>17213702</v>
      </c>
      <c r="D204" s="17" t="s">
        <v>247</v>
      </c>
      <c r="E204" s="14" t="s">
        <v>216</v>
      </c>
      <c r="F204" s="14" t="s">
        <v>127</v>
      </c>
      <c r="H204" s="6"/>
      <c r="I204" s="6"/>
      <c r="J204" s="6"/>
      <c r="K204" s="6"/>
      <c r="L204" s="6"/>
      <c r="M204" s="6"/>
      <c r="N204" s="6"/>
      <c r="O204" s="6"/>
      <c r="P204" s="6"/>
    </row>
    <row r="205" spans="1:21" x14ac:dyDescent="0.2">
      <c r="A205" s="23">
        <v>54</v>
      </c>
      <c r="B205" s="12">
        <v>40965</v>
      </c>
      <c r="C205" s="11">
        <v>17313403</v>
      </c>
      <c r="D205" s="13" t="s">
        <v>248</v>
      </c>
      <c r="E205" s="14" t="s">
        <v>183</v>
      </c>
      <c r="F205" s="14"/>
      <c r="H205" s="6"/>
      <c r="I205" s="6"/>
      <c r="J205" s="6"/>
      <c r="K205" s="6"/>
      <c r="L205" s="6"/>
      <c r="M205" s="6"/>
      <c r="N205" s="6"/>
      <c r="O205" s="6"/>
      <c r="P205" s="6"/>
      <c r="R205" s="6"/>
      <c r="S205" s="6"/>
      <c r="T205" s="6"/>
      <c r="U205" s="6"/>
    </row>
    <row r="206" spans="1:21" x14ac:dyDescent="0.2">
      <c r="A206" s="23">
        <v>55</v>
      </c>
      <c r="B206" s="12">
        <v>43532</v>
      </c>
      <c r="C206" s="1">
        <v>17313404</v>
      </c>
      <c r="D206" s="13" t="s">
        <v>249</v>
      </c>
      <c r="E206" s="14">
        <v>82.1</v>
      </c>
      <c r="F206" s="14">
        <v>111.9</v>
      </c>
    </row>
    <row r="207" spans="1:21" x14ac:dyDescent="0.2">
      <c r="A207" s="23">
        <v>56</v>
      </c>
      <c r="B207" s="12">
        <v>43533</v>
      </c>
      <c r="C207" s="11">
        <v>17313405</v>
      </c>
      <c r="D207" s="13" t="s">
        <v>251</v>
      </c>
      <c r="E207" s="14" t="s">
        <v>127</v>
      </c>
      <c r="F207" s="14" t="s">
        <v>127</v>
      </c>
    </row>
    <row r="208" spans="1:21" x14ac:dyDescent="0.2">
      <c r="A208" s="23">
        <v>57</v>
      </c>
      <c r="B208" s="12">
        <v>40358</v>
      </c>
      <c r="C208" s="11">
        <v>17313603</v>
      </c>
      <c r="D208" s="13" t="s">
        <v>253</v>
      </c>
      <c r="E208" s="14">
        <v>57.368200000000002</v>
      </c>
      <c r="F208" s="14"/>
      <c r="G208" s="6"/>
    </row>
    <row r="209" spans="1:6" x14ac:dyDescent="0.2">
      <c r="A209" s="23">
        <v>57</v>
      </c>
      <c r="B209" s="12">
        <v>41416</v>
      </c>
      <c r="C209" s="11">
        <v>17313603</v>
      </c>
      <c r="D209" s="13" t="s">
        <v>253</v>
      </c>
      <c r="E209" s="14" t="s">
        <v>216</v>
      </c>
      <c r="F209" s="14"/>
    </row>
    <row r="210" spans="1:6" x14ac:dyDescent="0.2">
      <c r="A210" s="23">
        <v>58</v>
      </c>
      <c r="B210" s="12">
        <v>40618</v>
      </c>
      <c r="C210" s="11">
        <v>17313605</v>
      </c>
      <c r="D210" s="13" t="s">
        <v>254</v>
      </c>
      <c r="E210" s="14">
        <v>2860.6087000000002</v>
      </c>
      <c r="F210" s="14"/>
    </row>
    <row r="211" spans="1:6" x14ac:dyDescent="0.2">
      <c r="A211" s="23">
        <v>58</v>
      </c>
      <c r="B211" s="12">
        <v>42157</v>
      </c>
      <c r="C211" s="11">
        <v>17313605</v>
      </c>
      <c r="D211" s="13" t="s">
        <v>254</v>
      </c>
      <c r="E211" s="14">
        <v>2479.1885000000002</v>
      </c>
      <c r="F211" s="14">
        <v>1359.8299</v>
      </c>
    </row>
    <row r="212" spans="1:6" x14ac:dyDescent="0.2">
      <c r="A212" s="23">
        <v>58</v>
      </c>
      <c r="B212" s="12">
        <v>42911</v>
      </c>
      <c r="C212" s="11">
        <v>17313605</v>
      </c>
      <c r="D212" s="13" t="s">
        <v>254</v>
      </c>
      <c r="E212" s="14">
        <v>2406</v>
      </c>
      <c r="F212" s="14">
        <v>1070</v>
      </c>
    </row>
    <row r="213" spans="1:6" x14ac:dyDescent="0.2">
      <c r="A213" s="23">
        <v>58</v>
      </c>
      <c r="B213" s="12">
        <v>43202</v>
      </c>
      <c r="C213" s="11">
        <v>17313605</v>
      </c>
      <c r="D213" s="13" t="s">
        <v>254</v>
      </c>
      <c r="E213" s="14">
        <f>20*104.4419</f>
        <v>2088.8380000000002</v>
      </c>
      <c r="F213" s="14">
        <v>1263</v>
      </c>
    </row>
    <row r="214" spans="1:6" x14ac:dyDescent="0.2">
      <c r="A214" s="23">
        <v>58</v>
      </c>
      <c r="B214" s="12">
        <v>43516</v>
      </c>
      <c r="C214" s="11">
        <v>17313605</v>
      </c>
      <c r="D214" s="13" t="s">
        <v>254</v>
      </c>
      <c r="E214" s="15">
        <f>119.7866
*20</f>
        <v>2395.732</v>
      </c>
      <c r="F214" s="15">
        <f>65.5114
*20</f>
        <v>1310.2279999999998</v>
      </c>
    </row>
    <row r="215" spans="1:6" x14ac:dyDescent="0.2">
      <c r="A215" s="23">
        <v>59</v>
      </c>
      <c r="B215" s="12">
        <v>40618</v>
      </c>
      <c r="C215" s="11">
        <v>17313606</v>
      </c>
      <c r="D215" s="13" t="s">
        <v>257</v>
      </c>
      <c r="E215" s="14">
        <v>67.314700000000002</v>
      </c>
      <c r="F215" s="14"/>
    </row>
    <row r="216" spans="1:6" x14ac:dyDescent="0.2">
      <c r="A216" s="23">
        <v>59</v>
      </c>
      <c r="B216" s="12">
        <v>42065</v>
      </c>
      <c r="C216" s="11">
        <v>17313606</v>
      </c>
      <c r="D216" s="13" t="s">
        <v>257</v>
      </c>
      <c r="E216" s="14">
        <v>84.025800000000004</v>
      </c>
      <c r="F216" s="14">
        <v>34.724800000000002</v>
      </c>
    </row>
    <row r="217" spans="1:6" x14ac:dyDescent="0.2">
      <c r="A217" s="23">
        <v>59</v>
      </c>
      <c r="B217" s="12">
        <v>42914</v>
      </c>
      <c r="C217" s="11">
        <v>17313606</v>
      </c>
      <c r="D217" s="13" t="s">
        <v>257</v>
      </c>
      <c r="E217" s="14">
        <v>160</v>
      </c>
      <c r="F217" s="14">
        <v>35</v>
      </c>
    </row>
    <row r="218" spans="1:6" x14ac:dyDescent="0.2">
      <c r="A218" s="24">
        <v>59</v>
      </c>
      <c r="B218" s="12">
        <v>43206</v>
      </c>
      <c r="C218" s="11">
        <v>17313606</v>
      </c>
      <c r="D218" s="13" t="s">
        <v>257</v>
      </c>
      <c r="E218" s="14">
        <v>97.9</v>
      </c>
      <c r="F218" s="14">
        <v>47.6</v>
      </c>
    </row>
    <row r="219" spans="1:6" x14ac:dyDescent="0.2">
      <c r="A219" s="23">
        <v>60</v>
      </c>
      <c r="B219" s="12">
        <v>40616</v>
      </c>
      <c r="C219" s="11">
        <v>17313608</v>
      </c>
      <c r="D219" s="13" t="s">
        <v>258</v>
      </c>
      <c r="E219" s="14">
        <v>75.541700000000006</v>
      </c>
      <c r="F219" s="14"/>
    </row>
    <row r="220" spans="1:6" x14ac:dyDescent="0.2">
      <c r="A220" s="23">
        <v>60</v>
      </c>
      <c r="B220" s="12">
        <v>42064</v>
      </c>
      <c r="C220" s="11">
        <v>17313608</v>
      </c>
      <c r="D220" s="13" t="s">
        <v>258</v>
      </c>
      <c r="E220" s="14">
        <v>296.11090000000002</v>
      </c>
      <c r="F220" s="14">
        <v>345.40429999999998</v>
      </c>
    </row>
    <row r="221" spans="1:6" x14ac:dyDescent="0.2">
      <c r="A221" s="23">
        <v>60</v>
      </c>
      <c r="B221" s="12">
        <v>42913</v>
      </c>
      <c r="C221" s="11">
        <v>17313608</v>
      </c>
      <c r="D221" s="13" t="s">
        <v>258</v>
      </c>
      <c r="E221" s="14">
        <v>463</v>
      </c>
      <c r="F221" s="14">
        <v>667</v>
      </c>
    </row>
    <row r="222" spans="1:6" x14ac:dyDescent="0.2">
      <c r="A222" s="24">
        <v>60</v>
      </c>
      <c r="B222" s="12">
        <v>43206</v>
      </c>
      <c r="C222" s="11">
        <v>17313608</v>
      </c>
      <c r="D222" s="13" t="s">
        <v>258</v>
      </c>
      <c r="E222" s="14">
        <v>339</v>
      </c>
      <c r="F222" s="14">
        <v>609</v>
      </c>
    </row>
    <row r="223" spans="1:6" x14ac:dyDescent="0.2">
      <c r="A223" s="23">
        <v>61</v>
      </c>
      <c r="B223" s="12">
        <v>40629</v>
      </c>
      <c r="C223" s="11">
        <v>17313610</v>
      </c>
      <c r="D223" s="13" t="s">
        <v>260</v>
      </c>
      <c r="E223" s="14">
        <v>1054.8989999999999</v>
      </c>
      <c r="F223" s="14"/>
    </row>
    <row r="224" spans="1:6" x14ac:dyDescent="0.2">
      <c r="A224" s="23">
        <v>61</v>
      </c>
      <c r="B224" s="12">
        <v>42064</v>
      </c>
      <c r="C224" s="11">
        <v>17313610</v>
      </c>
      <c r="D224" s="13" t="s">
        <v>260</v>
      </c>
      <c r="E224" s="14">
        <v>901.68859999999995</v>
      </c>
      <c r="F224" s="14">
        <v>905.65740000000005</v>
      </c>
    </row>
    <row r="225" spans="1:7" x14ac:dyDescent="0.2">
      <c r="A225" s="23">
        <v>61</v>
      </c>
      <c r="B225" s="12">
        <v>42913</v>
      </c>
      <c r="C225" s="11">
        <v>17313610</v>
      </c>
      <c r="D225" s="13" t="s">
        <v>260</v>
      </c>
      <c r="E225" s="14">
        <v>1770</v>
      </c>
      <c r="F225" s="14">
        <v>1147</v>
      </c>
    </row>
    <row r="226" spans="1:7" x14ac:dyDescent="0.2">
      <c r="A226" s="24">
        <v>61</v>
      </c>
      <c r="B226" s="12">
        <v>43206</v>
      </c>
      <c r="C226" s="11">
        <v>17313610</v>
      </c>
      <c r="D226" s="13" t="s">
        <v>260</v>
      </c>
      <c r="E226" s="14">
        <v>2131</v>
      </c>
      <c r="F226" s="14">
        <v>1620</v>
      </c>
      <c r="G226" s="6"/>
    </row>
    <row r="227" spans="1:7" x14ac:dyDescent="0.2">
      <c r="A227" s="23">
        <v>62</v>
      </c>
      <c r="B227" s="12">
        <v>41816</v>
      </c>
      <c r="C227" s="11">
        <v>17313611</v>
      </c>
      <c r="D227" s="13" t="s">
        <v>261</v>
      </c>
      <c r="E227" s="14">
        <v>1450.6998000000001</v>
      </c>
      <c r="F227" s="14">
        <v>2136.4009999999998</v>
      </c>
    </row>
    <row r="228" spans="1:7" x14ac:dyDescent="0.2">
      <c r="A228" s="23">
        <v>62</v>
      </c>
      <c r="B228" s="12">
        <v>41862</v>
      </c>
      <c r="C228" s="11">
        <v>17313611</v>
      </c>
      <c r="D228" s="13" t="s">
        <v>261</v>
      </c>
      <c r="E228" s="14">
        <v>1651.3230000000001</v>
      </c>
      <c r="F228" s="14">
        <v>2164.7759999999998</v>
      </c>
    </row>
    <row r="229" spans="1:7" x14ac:dyDescent="0.2">
      <c r="A229" s="23">
        <v>62</v>
      </c>
      <c r="B229" s="12">
        <v>42157</v>
      </c>
      <c r="C229" s="11">
        <v>17313611</v>
      </c>
      <c r="D229" s="13" t="s">
        <v>261</v>
      </c>
      <c r="E229" s="14">
        <v>1322.5092999999999</v>
      </c>
      <c r="F229" s="14">
        <v>1751.4329</v>
      </c>
    </row>
    <row r="230" spans="1:7" x14ac:dyDescent="0.2">
      <c r="A230" s="23">
        <v>62</v>
      </c>
      <c r="B230" s="12">
        <v>42911</v>
      </c>
      <c r="C230" s="11">
        <v>17313611</v>
      </c>
      <c r="D230" s="13" t="s">
        <v>261</v>
      </c>
      <c r="E230" s="14">
        <v>583</v>
      </c>
      <c r="F230" s="14">
        <v>825</v>
      </c>
    </row>
    <row r="231" spans="1:7" x14ac:dyDescent="0.2">
      <c r="A231" s="24">
        <v>62</v>
      </c>
      <c r="B231" s="12">
        <v>43202</v>
      </c>
      <c r="C231" s="11">
        <v>17313611</v>
      </c>
      <c r="D231" s="13" t="s">
        <v>261</v>
      </c>
      <c r="E231" s="14">
        <v>3010</v>
      </c>
      <c r="F231" s="14">
        <v>1850</v>
      </c>
    </row>
    <row r="232" spans="1:7" x14ac:dyDescent="0.2">
      <c r="A232" s="23">
        <v>62</v>
      </c>
      <c r="B232" s="12">
        <v>43516</v>
      </c>
      <c r="C232" s="11">
        <v>17313611</v>
      </c>
      <c r="D232" s="13" t="s">
        <v>261</v>
      </c>
      <c r="E232" s="15">
        <f>152.195
*20</f>
        <v>3043.8999999999996</v>
      </c>
      <c r="F232" s="15">
        <f>83.2244
*20</f>
        <v>1664.4880000000001</v>
      </c>
      <c r="G232" s="6"/>
    </row>
    <row r="233" spans="1:7" x14ac:dyDescent="0.2">
      <c r="A233" s="23">
        <v>63</v>
      </c>
      <c r="B233" s="12">
        <v>41816</v>
      </c>
      <c r="C233" s="11">
        <v>17313612</v>
      </c>
      <c r="D233" s="13" t="s">
        <v>265</v>
      </c>
      <c r="E233" s="15">
        <v>24.2255</v>
      </c>
      <c r="F233" s="15">
        <v>20.7865</v>
      </c>
    </row>
    <row r="234" spans="1:7" x14ac:dyDescent="0.2">
      <c r="A234" s="23">
        <v>63</v>
      </c>
      <c r="B234" s="12">
        <v>41862</v>
      </c>
      <c r="C234" s="11">
        <v>17313612</v>
      </c>
      <c r="D234" s="13" t="s">
        <v>265</v>
      </c>
      <c r="E234" s="15">
        <v>1002.3412</v>
      </c>
      <c r="F234" s="14">
        <v>656.76179999999999</v>
      </c>
    </row>
    <row r="235" spans="1:7" x14ac:dyDescent="0.2">
      <c r="A235" s="23">
        <v>63</v>
      </c>
      <c r="B235" s="12">
        <v>42157</v>
      </c>
      <c r="C235" s="11">
        <v>17313612</v>
      </c>
      <c r="D235" s="13" t="s">
        <v>265</v>
      </c>
      <c r="E235" s="14">
        <v>1559.1515999999999</v>
      </c>
      <c r="F235" s="14">
        <v>840.35019999999997</v>
      </c>
    </row>
    <row r="236" spans="1:7" x14ac:dyDescent="0.2">
      <c r="A236" s="23">
        <v>63</v>
      </c>
      <c r="B236" s="12">
        <v>42911</v>
      </c>
      <c r="C236" s="11">
        <v>17313612</v>
      </c>
      <c r="D236" s="13" t="s">
        <v>265</v>
      </c>
      <c r="E236" s="14">
        <v>1844</v>
      </c>
      <c r="F236" s="14">
        <v>740</v>
      </c>
    </row>
    <row r="237" spans="1:7" x14ac:dyDescent="0.2">
      <c r="A237" s="23">
        <v>63</v>
      </c>
      <c r="B237" s="12">
        <v>43202</v>
      </c>
      <c r="C237" s="11">
        <v>17313612</v>
      </c>
      <c r="D237" s="13" t="s">
        <v>265</v>
      </c>
      <c r="E237" s="14">
        <f>20*17.8341</f>
        <v>356.68200000000002</v>
      </c>
      <c r="F237" s="14">
        <v>227</v>
      </c>
    </row>
    <row r="238" spans="1:7" x14ac:dyDescent="0.2">
      <c r="A238" s="23">
        <v>63</v>
      </c>
      <c r="B238" s="12">
        <v>43516</v>
      </c>
      <c r="C238" s="11">
        <v>17313612</v>
      </c>
      <c r="D238" s="13" t="s">
        <v>265</v>
      </c>
      <c r="E238" s="14">
        <v>268</v>
      </c>
      <c r="F238" s="14">
        <v>162</v>
      </c>
    </row>
    <row r="239" spans="1:7" x14ac:dyDescent="0.2">
      <c r="A239" s="23">
        <v>64</v>
      </c>
      <c r="B239" s="12">
        <v>42823</v>
      </c>
      <c r="C239" s="11">
        <v>17314501</v>
      </c>
      <c r="D239" s="13" t="s">
        <v>268</v>
      </c>
      <c r="E239" s="14">
        <v>109</v>
      </c>
      <c r="F239" s="14">
        <v>29.3704</v>
      </c>
    </row>
    <row r="240" spans="1:7" x14ac:dyDescent="0.2">
      <c r="A240" s="23">
        <v>64</v>
      </c>
      <c r="B240" s="12">
        <v>43528</v>
      </c>
      <c r="C240" s="11">
        <v>17314501</v>
      </c>
      <c r="D240" s="13" t="s">
        <v>268</v>
      </c>
      <c r="E240" s="14">
        <v>67</v>
      </c>
      <c r="F240" s="14">
        <v>31</v>
      </c>
    </row>
    <row r="241" spans="1:6" x14ac:dyDescent="0.2">
      <c r="A241" s="23">
        <v>65</v>
      </c>
      <c r="B241" s="12">
        <v>40311</v>
      </c>
      <c r="C241" s="11">
        <v>17413501</v>
      </c>
      <c r="D241" s="13" t="s">
        <v>270</v>
      </c>
      <c r="E241" s="14" t="s">
        <v>127</v>
      </c>
      <c r="F241" s="14"/>
    </row>
    <row r="242" spans="1:6" x14ac:dyDescent="0.2">
      <c r="A242" s="23">
        <v>65</v>
      </c>
      <c r="B242" s="12">
        <v>42235</v>
      </c>
      <c r="C242" s="11">
        <v>17413501</v>
      </c>
      <c r="D242" s="13" t="s">
        <v>270</v>
      </c>
      <c r="E242" s="14" t="s">
        <v>216</v>
      </c>
      <c r="F242" s="14">
        <v>7.1</v>
      </c>
    </row>
    <row r="243" spans="1:6" x14ac:dyDescent="0.2">
      <c r="A243" s="23">
        <v>65</v>
      </c>
      <c r="B243" s="12">
        <v>42492</v>
      </c>
      <c r="C243" s="11">
        <v>17413501</v>
      </c>
      <c r="D243" s="13" t="s">
        <v>270</v>
      </c>
      <c r="E243" s="14" t="s">
        <v>216</v>
      </c>
      <c r="F243" s="14"/>
    </row>
    <row r="244" spans="1:6" x14ac:dyDescent="0.2">
      <c r="A244" s="23">
        <v>65</v>
      </c>
      <c r="B244" s="12">
        <v>42585</v>
      </c>
      <c r="C244" s="11">
        <v>17413501</v>
      </c>
      <c r="D244" s="13" t="s">
        <v>270</v>
      </c>
      <c r="E244" s="14" t="s">
        <v>216</v>
      </c>
      <c r="F244" s="14"/>
    </row>
    <row r="245" spans="1:6" x14ac:dyDescent="0.2">
      <c r="A245" s="23">
        <v>65</v>
      </c>
      <c r="B245" s="12">
        <v>42850</v>
      </c>
      <c r="C245" s="11">
        <v>17413501</v>
      </c>
      <c r="D245" s="13" t="s">
        <v>270</v>
      </c>
      <c r="E245" s="14" t="s">
        <v>183</v>
      </c>
      <c r="F245" s="14"/>
    </row>
    <row r="246" spans="1:6" x14ac:dyDescent="0.2">
      <c r="A246" s="23">
        <v>66</v>
      </c>
      <c r="B246" s="12">
        <v>40311</v>
      </c>
      <c r="C246" s="11">
        <v>17413601</v>
      </c>
      <c r="D246" s="13" t="s">
        <v>271</v>
      </c>
      <c r="E246" s="14" t="s">
        <v>216</v>
      </c>
      <c r="F246" s="14"/>
    </row>
    <row r="247" spans="1:6" x14ac:dyDescent="0.2">
      <c r="A247" s="23">
        <v>66</v>
      </c>
      <c r="B247" s="12">
        <v>42492</v>
      </c>
      <c r="C247" s="11">
        <v>17413601</v>
      </c>
      <c r="D247" s="13" t="s">
        <v>271</v>
      </c>
      <c r="E247" s="14">
        <v>4.4000000000000004</v>
      </c>
      <c r="F247" s="14"/>
    </row>
    <row r="248" spans="1:6" x14ac:dyDescent="0.2">
      <c r="A248" s="23">
        <v>66</v>
      </c>
      <c r="B248" s="12">
        <v>42589</v>
      </c>
      <c r="C248" s="11">
        <v>17413601</v>
      </c>
      <c r="D248" s="13" t="s">
        <v>271</v>
      </c>
      <c r="E248" s="14">
        <v>6.07</v>
      </c>
      <c r="F248" s="14"/>
    </row>
    <row r="249" spans="1:6" x14ac:dyDescent="0.2">
      <c r="A249" s="23">
        <v>66</v>
      </c>
      <c r="B249" s="12">
        <v>42739</v>
      </c>
      <c r="C249" s="11">
        <v>17413601</v>
      </c>
      <c r="D249" s="13" t="s">
        <v>271</v>
      </c>
      <c r="E249" s="14" t="s">
        <v>216</v>
      </c>
      <c r="F249" s="14">
        <v>14.385199999999999</v>
      </c>
    </row>
    <row r="250" spans="1:6" x14ac:dyDescent="0.2">
      <c r="A250" s="23">
        <v>66</v>
      </c>
      <c r="B250" s="12">
        <v>42927</v>
      </c>
      <c r="C250" s="11">
        <v>17413601</v>
      </c>
      <c r="D250" s="13" t="s">
        <v>271</v>
      </c>
      <c r="E250" s="14">
        <v>8.8000000000000007</v>
      </c>
      <c r="F250" s="8"/>
    </row>
    <row r="251" spans="1:6" x14ac:dyDescent="0.2">
      <c r="A251" s="23">
        <v>66</v>
      </c>
      <c r="B251" s="12">
        <v>43667</v>
      </c>
      <c r="C251" s="11">
        <v>17413601</v>
      </c>
      <c r="D251" s="13" t="s">
        <v>271</v>
      </c>
      <c r="E251" s="14">
        <v>22.7</v>
      </c>
      <c r="F251" s="14"/>
    </row>
    <row r="252" spans="1:6" x14ac:dyDescent="0.2">
      <c r="A252" s="23">
        <v>66</v>
      </c>
      <c r="B252" s="12">
        <v>43744</v>
      </c>
      <c r="C252" s="11">
        <v>17413601</v>
      </c>
      <c r="D252" s="13" t="s">
        <v>271</v>
      </c>
      <c r="E252" s="14">
        <v>25.3</v>
      </c>
      <c r="F252" s="14"/>
    </row>
    <row r="253" spans="1:6" x14ac:dyDescent="0.2">
      <c r="A253" s="23">
        <v>67</v>
      </c>
      <c r="B253" s="12">
        <v>42921</v>
      </c>
      <c r="C253" s="11">
        <v>17413603</v>
      </c>
      <c r="D253" s="13" t="s">
        <v>272</v>
      </c>
      <c r="E253" s="14" t="s">
        <v>127</v>
      </c>
      <c r="F253" s="14" t="s">
        <v>127</v>
      </c>
    </row>
    <row r="254" spans="1:6" x14ac:dyDescent="0.2">
      <c r="A254" s="23">
        <v>67</v>
      </c>
      <c r="B254" s="12">
        <v>43521</v>
      </c>
      <c r="C254" s="11">
        <v>17413603</v>
      </c>
      <c r="D254" s="13" t="s">
        <v>272</v>
      </c>
      <c r="E254" s="14" t="s">
        <v>218</v>
      </c>
      <c r="F254" s="14"/>
    </row>
    <row r="255" spans="1:6" x14ac:dyDescent="0.2">
      <c r="A255" s="23">
        <v>68</v>
      </c>
      <c r="B255" s="12">
        <v>43667</v>
      </c>
      <c r="C255" s="11">
        <v>17413702</v>
      </c>
      <c r="D255" s="13" t="s">
        <v>274</v>
      </c>
      <c r="E255" s="14" t="s">
        <v>218</v>
      </c>
      <c r="F255" s="14" t="s">
        <v>127</v>
      </c>
    </row>
    <row r="256" spans="1:6" x14ac:dyDescent="0.2">
      <c r="A256" s="23">
        <v>69</v>
      </c>
      <c r="B256" s="12">
        <v>40311</v>
      </c>
      <c r="C256" s="11">
        <v>17513601</v>
      </c>
      <c r="D256" s="13" t="s">
        <v>275</v>
      </c>
      <c r="E256" s="14" t="s">
        <v>131</v>
      </c>
      <c r="F256" s="14"/>
    </row>
    <row r="257" spans="1:6" x14ac:dyDescent="0.2">
      <c r="A257" s="23">
        <v>69</v>
      </c>
      <c r="B257" s="12">
        <v>42492</v>
      </c>
      <c r="C257" s="11">
        <v>17513601</v>
      </c>
      <c r="D257" s="13" t="s">
        <v>275</v>
      </c>
      <c r="E257" s="14" t="s">
        <v>216</v>
      </c>
      <c r="F257" s="14"/>
    </row>
    <row r="258" spans="1:6" x14ac:dyDescent="0.2">
      <c r="A258" s="23">
        <v>69</v>
      </c>
      <c r="B258" s="12">
        <v>42589</v>
      </c>
      <c r="C258" s="11">
        <v>17513601</v>
      </c>
      <c r="D258" s="13" t="s">
        <v>275</v>
      </c>
      <c r="E258" s="14" t="s">
        <v>216</v>
      </c>
      <c r="F258" s="14"/>
    </row>
    <row r="259" spans="1:6" x14ac:dyDescent="0.2">
      <c r="A259" s="23">
        <v>69</v>
      </c>
      <c r="B259" s="12">
        <v>42739</v>
      </c>
      <c r="C259" s="11">
        <v>17513601</v>
      </c>
      <c r="D259" s="13" t="s">
        <v>275</v>
      </c>
      <c r="E259" s="14" t="s">
        <v>183</v>
      </c>
      <c r="F259" s="14" t="s">
        <v>127</v>
      </c>
    </row>
    <row r="260" spans="1:6" x14ac:dyDescent="0.2">
      <c r="A260" s="23">
        <v>69</v>
      </c>
      <c r="B260" s="12">
        <v>42927</v>
      </c>
      <c r="C260" s="11">
        <v>17513601</v>
      </c>
      <c r="D260" s="13" t="s">
        <v>275</v>
      </c>
      <c r="E260" s="14" t="s">
        <v>216</v>
      </c>
      <c r="F260" s="8"/>
    </row>
    <row r="261" spans="1:6" x14ac:dyDescent="0.2">
      <c r="A261" s="23">
        <v>69</v>
      </c>
      <c r="B261" s="12">
        <v>43667</v>
      </c>
      <c r="C261" s="11">
        <v>17513601</v>
      </c>
      <c r="D261" s="13" t="s">
        <v>275</v>
      </c>
      <c r="E261" s="14" t="s">
        <v>127</v>
      </c>
      <c r="F261" s="14" t="s">
        <v>127</v>
      </c>
    </row>
    <row r="262" spans="1:6" x14ac:dyDescent="0.2">
      <c r="A262" s="23">
        <v>69</v>
      </c>
      <c r="B262" s="12">
        <v>43744</v>
      </c>
      <c r="C262" s="11">
        <v>17513601</v>
      </c>
      <c r="D262" s="13" t="s">
        <v>275</v>
      </c>
      <c r="E262" s="14" t="s">
        <v>218</v>
      </c>
      <c r="F262" s="14" t="s">
        <v>127</v>
      </c>
    </row>
    <row r="263" spans="1:6" x14ac:dyDescent="0.2">
      <c r="B263" s="56"/>
    </row>
    <row r="265" spans="1:6" x14ac:dyDescent="0.2">
      <c r="A265" s="42"/>
      <c r="B265" s="52"/>
      <c r="C265" s="53"/>
      <c r="D265" s="54"/>
      <c r="F265" s="55"/>
    </row>
    <row r="266" spans="1:6" x14ac:dyDescent="0.2">
      <c r="A266" s="42"/>
      <c r="B266" s="52"/>
      <c r="C266" s="53"/>
      <c r="D266" s="54"/>
      <c r="F266" s="53"/>
    </row>
    <row r="267" spans="1:6" x14ac:dyDescent="0.2">
      <c r="A267" s="42"/>
      <c r="B267" s="52"/>
      <c r="C267" s="53"/>
      <c r="D267" s="54"/>
      <c r="F267" s="53"/>
    </row>
  </sheetData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243"/>
  <sheetViews>
    <sheetView workbookViewId="0">
      <selection activeCell="D128" sqref="D128"/>
    </sheetView>
  </sheetViews>
  <sheetFormatPr defaultColWidth="8.875" defaultRowHeight="14.25" x14ac:dyDescent="0.2"/>
  <cols>
    <col min="1" max="1" width="8.125" style="51" bestFit="1" customWidth="1"/>
    <col min="2" max="2" width="12.75" style="51" bestFit="1" customWidth="1"/>
    <col min="3" max="3" width="10.75" style="51" customWidth="1"/>
    <col min="4" max="4" width="21.75" style="50" bestFit="1" customWidth="1"/>
    <col min="5" max="10" width="8.875" style="51"/>
    <col min="11" max="11" width="10.375" style="51" bestFit="1" customWidth="1"/>
    <col min="12" max="12" width="12.125" style="51" bestFit="1" customWidth="1"/>
    <col min="13" max="13" width="10.625" style="51" bestFit="1" customWidth="1"/>
    <col min="14" max="14" width="11.625" style="51" bestFit="1" customWidth="1"/>
    <col min="15" max="15" width="6.625" style="51" bestFit="1" customWidth="1"/>
    <col min="16" max="16384" width="8.875" style="51"/>
  </cols>
  <sheetData>
    <row r="1" spans="1:17" ht="16.5" x14ac:dyDescent="0.3">
      <c r="A1" s="36" t="s">
        <v>327</v>
      </c>
      <c r="B1" s="21" t="s">
        <v>0</v>
      </c>
      <c r="C1" s="69" t="s">
        <v>326</v>
      </c>
      <c r="D1" s="21" t="s">
        <v>1</v>
      </c>
      <c r="E1" s="65" t="s">
        <v>18</v>
      </c>
      <c r="F1" s="65" t="s">
        <v>19</v>
      </c>
      <c r="G1" s="65" t="s">
        <v>20</v>
      </c>
      <c r="H1" s="65" t="s">
        <v>21</v>
      </c>
      <c r="I1" s="65" t="s">
        <v>22</v>
      </c>
      <c r="J1" s="66" t="s">
        <v>23</v>
      </c>
      <c r="K1" s="65" t="s">
        <v>323</v>
      </c>
      <c r="L1" s="65" t="s">
        <v>324</v>
      </c>
      <c r="M1" s="65" t="s">
        <v>325</v>
      </c>
      <c r="N1" s="67" t="s">
        <v>24</v>
      </c>
      <c r="O1" s="67" t="s">
        <v>25</v>
      </c>
      <c r="P1" s="67" t="s">
        <v>26</v>
      </c>
      <c r="Q1" s="37" t="s">
        <v>17</v>
      </c>
    </row>
    <row r="2" spans="1:17" x14ac:dyDescent="0.2">
      <c r="A2" s="11">
        <v>1</v>
      </c>
      <c r="B2" s="12">
        <v>40358</v>
      </c>
      <c r="C2" s="11">
        <v>16913502</v>
      </c>
      <c r="D2" s="13" t="s">
        <v>126</v>
      </c>
      <c r="E2" s="15">
        <v>102.73</v>
      </c>
      <c r="F2" s="15">
        <v>3.43106</v>
      </c>
      <c r="G2" s="15">
        <v>32.1419</v>
      </c>
      <c r="H2" s="15">
        <v>132.19499999999999</v>
      </c>
      <c r="I2" s="15">
        <v>271</v>
      </c>
      <c r="J2" s="15"/>
      <c r="K2" s="15">
        <v>56</v>
      </c>
      <c r="L2" s="15">
        <v>240.5</v>
      </c>
      <c r="M2" s="15">
        <v>58</v>
      </c>
      <c r="N2" s="15"/>
      <c r="O2" s="15"/>
      <c r="P2" s="15"/>
      <c r="Q2" s="15"/>
    </row>
    <row r="3" spans="1:17" x14ac:dyDescent="0.2">
      <c r="A3" s="11">
        <v>2</v>
      </c>
      <c r="B3" s="12">
        <v>42689</v>
      </c>
      <c r="C3" s="11">
        <v>17013401</v>
      </c>
      <c r="D3" s="13" t="s">
        <v>129</v>
      </c>
      <c r="E3" s="15">
        <v>40.198500000000003</v>
      </c>
      <c r="F3" s="15">
        <v>10.033799999999999</v>
      </c>
      <c r="G3" s="15">
        <v>10.9457</v>
      </c>
      <c r="H3" s="15">
        <v>95.882000000000005</v>
      </c>
      <c r="I3" s="15">
        <v>111.2272</v>
      </c>
      <c r="J3" s="15">
        <v>0.38090000000000002</v>
      </c>
      <c r="K3" s="15">
        <v>37.441899999999997</v>
      </c>
      <c r="L3" s="15">
        <v>205</v>
      </c>
      <c r="M3" s="15">
        <v>43.104799999999997</v>
      </c>
      <c r="N3" s="15"/>
      <c r="O3" s="15"/>
      <c r="P3" s="15"/>
      <c r="Q3" s="15"/>
    </row>
    <row r="4" spans="1:17" ht="15" customHeight="1" x14ac:dyDescent="0.2">
      <c r="A4" s="11">
        <v>2</v>
      </c>
      <c r="B4" s="12">
        <v>43724</v>
      </c>
      <c r="C4" s="11">
        <v>17013401</v>
      </c>
      <c r="D4" s="13" t="s">
        <v>129</v>
      </c>
      <c r="E4" s="15">
        <v>38.886699999999998</v>
      </c>
      <c r="F4" s="15">
        <v>11.708399999999999</v>
      </c>
      <c r="G4" s="15">
        <v>10.802899999999999</v>
      </c>
      <c r="H4" s="15">
        <v>90.837900000000005</v>
      </c>
      <c r="I4" s="15"/>
      <c r="J4" s="15">
        <v>116.2111</v>
      </c>
      <c r="K4" s="15">
        <v>0.33729999999999999</v>
      </c>
      <c r="L4" s="15">
        <v>29.7973</v>
      </c>
      <c r="M4" s="62">
        <v>192</v>
      </c>
      <c r="N4" s="15">
        <v>36.036700000000003</v>
      </c>
      <c r="O4" s="15"/>
      <c r="P4" s="15"/>
      <c r="Q4" s="7"/>
    </row>
    <row r="5" spans="1:17" ht="15" customHeight="1" x14ac:dyDescent="0.2">
      <c r="A5" s="11">
        <v>3</v>
      </c>
      <c r="B5" s="12">
        <v>40554</v>
      </c>
      <c r="C5" s="11">
        <v>17013502</v>
      </c>
      <c r="D5" s="13" t="s">
        <v>132</v>
      </c>
      <c r="E5" s="15">
        <v>38.468000000000004</v>
      </c>
      <c r="F5" s="15">
        <v>1.1024799999999999</v>
      </c>
      <c r="G5" s="15">
        <v>8.0102499999999992</v>
      </c>
      <c r="H5" s="15">
        <v>74.983599999999996</v>
      </c>
      <c r="I5" s="15">
        <v>91.458600000000004</v>
      </c>
      <c r="J5" s="15"/>
      <c r="K5" s="15">
        <v>22.472899999999999</v>
      </c>
      <c r="L5" s="15">
        <v>144</v>
      </c>
      <c r="M5" s="15">
        <v>72.792000000000002</v>
      </c>
      <c r="N5" s="15"/>
      <c r="O5" s="15"/>
      <c r="P5" s="15"/>
      <c r="Q5" s="15"/>
    </row>
    <row r="6" spans="1:17" ht="15" customHeight="1" x14ac:dyDescent="0.2">
      <c r="A6" s="11">
        <v>3</v>
      </c>
      <c r="B6" s="12">
        <v>40554</v>
      </c>
      <c r="C6" s="11">
        <v>17013502</v>
      </c>
      <c r="D6" s="13" t="s">
        <v>132</v>
      </c>
      <c r="E6" s="15">
        <v>39.995800000000003</v>
      </c>
      <c r="F6" s="15">
        <v>1.1490199999999999</v>
      </c>
      <c r="G6" s="15">
        <v>8.4913900000000009</v>
      </c>
      <c r="H6" s="15">
        <v>79.177499999999995</v>
      </c>
      <c r="I6" s="15">
        <v>92.0077</v>
      </c>
      <c r="J6" s="15"/>
      <c r="K6" s="15">
        <v>22.794899999999998</v>
      </c>
      <c r="L6" s="15">
        <v>134</v>
      </c>
      <c r="M6" s="15">
        <v>107.9723</v>
      </c>
      <c r="N6" s="15"/>
      <c r="O6" s="15"/>
      <c r="P6" s="15"/>
      <c r="Q6" s="15"/>
    </row>
    <row r="7" spans="1:17" ht="15" customHeight="1" x14ac:dyDescent="0.2">
      <c r="A7" s="11">
        <v>4</v>
      </c>
      <c r="B7" s="12">
        <v>42716</v>
      </c>
      <c r="C7" s="11">
        <v>17013604</v>
      </c>
      <c r="D7" s="13" t="s">
        <v>135</v>
      </c>
      <c r="E7" s="15">
        <v>130.19900000000001</v>
      </c>
      <c r="F7" s="15">
        <v>2.3091499999999998</v>
      </c>
      <c r="G7" s="15">
        <v>28.4574</v>
      </c>
      <c r="H7" s="15">
        <v>159.50299999999999</v>
      </c>
      <c r="I7" s="15">
        <v>250.8921</v>
      </c>
      <c r="J7" s="15">
        <v>1.1067</v>
      </c>
      <c r="K7" s="15">
        <v>112.3562</v>
      </c>
      <c r="L7" s="15">
        <v>451</v>
      </c>
      <c r="M7" s="15">
        <v>24.761299999999999</v>
      </c>
      <c r="N7" s="15"/>
      <c r="O7" s="15"/>
      <c r="P7" s="15"/>
      <c r="Q7" s="15"/>
    </row>
    <row r="8" spans="1:17" x14ac:dyDescent="0.2">
      <c r="A8" s="11">
        <v>5</v>
      </c>
      <c r="B8" s="12">
        <v>42185</v>
      </c>
      <c r="C8" s="11">
        <v>17013605</v>
      </c>
      <c r="D8" s="13" t="s">
        <v>138</v>
      </c>
      <c r="E8" s="15">
        <v>104.499</v>
      </c>
      <c r="F8" s="15">
        <v>2.5091800000000002</v>
      </c>
      <c r="G8" s="15">
        <v>23.846</v>
      </c>
      <c r="H8" s="15">
        <v>115.012</v>
      </c>
      <c r="I8" s="15">
        <v>116.68170000000001</v>
      </c>
      <c r="J8" s="15">
        <v>0.43459999999999999</v>
      </c>
      <c r="K8" s="15">
        <v>97.186899999999994</v>
      </c>
      <c r="L8" s="15">
        <v>440</v>
      </c>
      <c r="M8" s="15">
        <v>15.7666</v>
      </c>
      <c r="N8" s="15"/>
      <c r="O8" s="15"/>
      <c r="P8" s="15"/>
      <c r="Q8" s="15"/>
    </row>
    <row r="9" spans="1:17" x14ac:dyDescent="0.2">
      <c r="A9" s="11">
        <v>5</v>
      </c>
      <c r="B9" s="12">
        <v>43528</v>
      </c>
      <c r="C9" s="11">
        <v>17013605</v>
      </c>
      <c r="D9" s="13" t="s">
        <v>138</v>
      </c>
      <c r="E9" s="15">
        <v>102.32599999999999</v>
      </c>
      <c r="F9" s="15">
        <v>2.65191</v>
      </c>
      <c r="G9" s="15">
        <v>23.21</v>
      </c>
      <c r="H9" s="15">
        <v>127.771</v>
      </c>
      <c r="I9" s="15">
        <v>141.72839999999999</v>
      </c>
      <c r="J9" s="15">
        <v>0.57110000000000005</v>
      </c>
      <c r="K9" s="15">
        <v>53.259599999999999</v>
      </c>
      <c r="L9" s="15">
        <v>475</v>
      </c>
      <c r="M9" s="15">
        <v>4.6673</v>
      </c>
      <c r="N9" s="15"/>
      <c r="O9" s="15"/>
      <c r="P9" s="15"/>
      <c r="Q9" s="15"/>
    </row>
    <row r="10" spans="1:17" x14ac:dyDescent="0.2">
      <c r="A10" s="11">
        <v>6</v>
      </c>
      <c r="B10" s="12">
        <v>43606</v>
      </c>
      <c r="C10" s="11">
        <v>17013802</v>
      </c>
      <c r="D10" s="13" t="s">
        <v>279</v>
      </c>
      <c r="E10" s="15">
        <v>331.46199999999999</v>
      </c>
      <c r="F10" s="15">
        <v>13.2697</v>
      </c>
      <c r="G10" s="15">
        <v>20.463999999999999</v>
      </c>
      <c r="H10" s="15">
        <v>72.494900000000001</v>
      </c>
      <c r="I10" s="15">
        <v>341.26190000000003</v>
      </c>
      <c r="J10" s="15">
        <v>1.1577</v>
      </c>
      <c r="K10" s="15">
        <v>179.67250000000001</v>
      </c>
      <c r="L10" s="15">
        <v>223</v>
      </c>
      <c r="M10" s="15">
        <v>163.84309999999999</v>
      </c>
      <c r="N10" s="7"/>
      <c r="O10" s="7"/>
      <c r="P10" s="7"/>
      <c r="Q10" s="7"/>
    </row>
    <row r="11" spans="1:17" x14ac:dyDescent="0.2">
      <c r="A11" s="11">
        <v>7</v>
      </c>
      <c r="B11" s="12">
        <v>42177</v>
      </c>
      <c r="C11" s="11">
        <v>17013901</v>
      </c>
      <c r="D11" s="13" t="s">
        <v>144</v>
      </c>
      <c r="E11" s="15">
        <v>201.34899999999999</v>
      </c>
      <c r="F11" s="15">
        <v>21.579000000000001</v>
      </c>
      <c r="G11" s="15">
        <v>65.353300000000004</v>
      </c>
      <c r="H11" s="15">
        <v>170.297</v>
      </c>
      <c r="I11" s="15">
        <v>454.40660000000003</v>
      </c>
      <c r="J11" s="15">
        <v>1.5732999999999999</v>
      </c>
      <c r="K11" s="15">
        <v>140.15770000000001</v>
      </c>
      <c r="L11" s="15">
        <v>466.7</v>
      </c>
      <c r="M11" s="15">
        <v>68.350800000000007</v>
      </c>
      <c r="N11" s="15"/>
      <c r="O11" s="15"/>
      <c r="P11" s="15"/>
      <c r="Q11" s="15"/>
    </row>
    <row r="12" spans="1:17" x14ac:dyDescent="0.2">
      <c r="A12" s="11">
        <v>8</v>
      </c>
      <c r="B12" s="12">
        <v>42866</v>
      </c>
      <c r="C12" s="11">
        <v>17113401</v>
      </c>
      <c r="D12" s="13" t="s">
        <v>145</v>
      </c>
      <c r="E12" s="15">
        <v>47.778700000000001</v>
      </c>
      <c r="F12" s="15">
        <v>1.24159</v>
      </c>
      <c r="G12" s="15">
        <v>13.2707</v>
      </c>
      <c r="H12" s="15">
        <v>99.348200000000006</v>
      </c>
      <c r="I12" s="15">
        <v>119.56</v>
      </c>
      <c r="J12" s="15">
        <v>1.0291999999999999</v>
      </c>
      <c r="K12" s="15">
        <v>42.611499999999999</v>
      </c>
      <c r="L12" s="15">
        <v>191</v>
      </c>
      <c r="M12" s="15">
        <v>99.834500000000006</v>
      </c>
      <c r="N12" s="15"/>
      <c r="O12" s="15"/>
      <c r="P12" s="15"/>
      <c r="Q12" s="15"/>
    </row>
    <row r="13" spans="1:17" ht="15" customHeight="1" x14ac:dyDescent="0.2">
      <c r="A13" s="11">
        <v>9</v>
      </c>
      <c r="B13" s="12">
        <v>42821</v>
      </c>
      <c r="C13" s="11">
        <v>17113406</v>
      </c>
      <c r="D13" s="13" t="s">
        <v>146</v>
      </c>
      <c r="E13" s="15">
        <v>546.11800000000005</v>
      </c>
      <c r="F13" s="15">
        <v>8.0106000000000002</v>
      </c>
      <c r="G13" s="15">
        <v>15.0143</v>
      </c>
      <c r="H13" s="15">
        <v>76.975499999999997</v>
      </c>
      <c r="I13" s="15">
        <v>74.228700000000003</v>
      </c>
      <c r="J13" s="15">
        <v>0.51019999999999999</v>
      </c>
      <c r="K13" s="15">
        <v>43.975499999999997</v>
      </c>
      <c r="L13" s="15">
        <v>813</v>
      </c>
      <c r="M13" s="15">
        <v>54.844200000000001</v>
      </c>
      <c r="N13" s="15"/>
      <c r="O13" s="15">
        <v>172.5763</v>
      </c>
      <c r="P13" s="15"/>
      <c r="Q13" s="15"/>
    </row>
    <row r="14" spans="1:17" x14ac:dyDescent="0.2">
      <c r="A14" s="11">
        <v>9</v>
      </c>
      <c r="B14" s="12">
        <v>43530</v>
      </c>
      <c r="C14" s="11">
        <v>17113406</v>
      </c>
      <c r="D14" s="13" t="s">
        <v>146</v>
      </c>
      <c r="E14" s="15">
        <v>55.914000000000001</v>
      </c>
      <c r="F14" s="15">
        <v>1.92147</v>
      </c>
      <c r="G14" s="15">
        <v>8.8186300000000006</v>
      </c>
      <c r="H14" s="15">
        <v>69.219499999999996</v>
      </c>
      <c r="I14" s="15">
        <v>63.980600000000003</v>
      </c>
      <c r="J14" s="15" t="s">
        <v>148</v>
      </c>
      <c r="K14" s="15">
        <v>19.264600000000002</v>
      </c>
      <c r="L14" s="15">
        <v>198</v>
      </c>
      <c r="M14" s="15">
        <v>54.188800000000001</v>
      </c>
      <c r="N14" s="15"/>
      <c r="O14" s="15"/>
      <c r="P14" s="15"/>
      <c r="Q14" s="15"/>
    </row>
    <row r="15" spans="1:17" x14ac:dyDescent="0.2">
      <c r="A15" s="11">
        <v>10</v>
      </c>
      <c r="B15" s="12">
        <v>42821</v>
      </c>
      <c r="C15" s="11">
        <v>17113407</v>
      </c>
      <c r="D15" s="17" t="s">
        <v>149</v>
      </c>
      <c r="E15" s="15">
        <v>191.82300000000001</v>
      </c>
      <c r="F15" s="15">
        <v>4.4155699999999998</v>
      </c>
      <c r="G15" s="15">
        <v>8.3117400000000004</v>
      </c>
      <c r="H15" s="15">
        <v>23.573699999999999</v>
      </c>
      <c r="I15" s="15">
        <v>62.4923</v>
      </c>
      <c r="J15" s="15">
        <v>0.21390000000000001</v>
      </c>
      <c r="K15" s="15">
        <v>14.674799999999999</v>
      </c>
      <c r="L15" s="15">
        <v>369</v>
      </c>
      <c r="M15" s="15">
        <v>22.828099999999999</v>
      </c>
      <c r="N15" s="15"/>
      <c r="O15" s="15">
        <v>46.764800000000001</v>
      </c>
      <c r="P15" s="15"/>
      <c r="Q15" s="15"/>
    </row>
    <row r="16" spans="1:17" x14ac:dyDescent="0.2">
      <c r="A16" s="11">
        <v>10</v>
      </c>
      <c r="B16" s="12">
        <v>43529</v>
      </c>
      <c r="C16" s="11">
        <v>17113407</v>
      </c>
      <c r="D16" s="17" t="s">
        <v>149</v>
      </c>
      <c r="E16" s="15">
        <v>81.581299999999999</v>
      </c>
      <c r="F16" s="15">
        <v>2.4210199999999999</v>
      </c>
      <c r="G16" s="15">
        <v>9.3061399999999992</v>
      </c>
      <c r="H16" s="15">
        <v>45.726999999999997</v>
      </c>
      <c r="I16" s="15">
        <v>63.236400000000003</v>
      </c>
      <c r="J16" s="15" t="s">
        <v>148</v>
      </c>
      <c r="K16" s="15">
        <v>11.0656</v>
      </c>
      <c r="L16" s="15">
        <v>222</v>
      </c>
      <c r="M16" s="15">
        <v>25.040199999999999</v>
      </c>
      <c r="N16" s="15"/>
      <c r="O16" s="15"/>
      <c r="P16" s="15"/>
      <c r="Q16" s="15"/>
    </row>
    <row r="17" spans="1:17" x14ac:dyDescent="0.2">
      <c r="A17" s="11">
        <v>11</v>
      </c>
      <c r="B17" s="12">
        <v>40554</v>
      </c>
      <c r="C17" s="11">
        <v>17113501</v>
      </c>
      <c r="D17" s="13" t="s">
        <v>152</v>
      </c>
      <c r="E17" s="15">
        <v>69.629599999999996</v>
      </c>
      <c r="F17" s="15">
        <v>1.70269</v>
      </c>
      <c r="G17" s="15">
        <v>18.247199999999999</v>
      </c>
      <c r="H17" s="15">
        <v>172.37899999999999</v>
      </c>
      <c r="I17" s="15">
        <v>278.166</v>
      </c>
      <c r="J17" s="15"/>
      <c r="K17" s="15">
        <v>16.936</v>
      </c>
      <c r="L17" s="15">
        <v>222</v>
      </c>
      <c r="M17" s="15">
        <v>83.304900000000004</v>
      </c>
      <c r="N17" s="15"/>
      <c r="O17" s="15"/>
      <c r="P17" s="15"/>
      <c r="Q17" s="15"/>
    </row>
    <row r="18" spans="1:17" x14ac:dyDescent="0.2">
      <c r="A18" s="11">
        <v>11</v>
      </c>
      <c r="B18" s="12">
        <v>40554</v>
      </c>
      <c r="C18" s="11">
        <v>17113501</v>
      </c>
      <c r="D18" s="13" t="s">
        <v>152</v>
      </c>
      <c r="E18" s="15">
        <v>71.334699999999998</v>
      </c>
      <c r="F18" s="15">
        <v>1.7476</v>
      </c>
      <c r="G18" s="15">
        <v>18.831</v>
      </c>
      <c r="H18" s="15">
        <v>176.70500000000001</v>
      </c>
      <c r="I18" s="15">
        <v>284.3458</v>
      </c>
      <c r="J18" s="15"/>
      <c r="K18" s="15">
        <v>17.7182</v>
      </c>
      <c r="L18" s="15">
        <v>226</v>
      </c>
      <c r="M18" s="15">
        <v>86.894300000000001</v>
      </c>
      <c r="N18" s="15"/>
      <c r="O18" s="15"/>
      <c r="P18" s="15"/>
      <c r="Q18" s="15"/>
    </row>
    <row r="19" spans="1:17" x14ac:dyDescent="0.2">
      <c r="A19" s="11">
        <v>11</v>
      </c>
      <c r="B19" s="12">
        <v>43796</v>
      </c>
      <c r="C19" s="11">
        <v>17113501</v>
      </c>
      <c r="D19" s="13" t="s">
        <v>152</v>
      </c>
      <c r="E19" s="15">
        <v>97.535799999999995</v>
      </c>
      <c r="F19" s="15">
        <v>1.5831599999999999</v>
      </c>
      <c r="G19" s="15">
        <v>20.610600000000002</v>
      </c>
      <c r="H19" s="15">
        <v>204.28899999999999</v>
      </c>
      <c r="I19" s="15"/>
      <c r="J19" s="15"/>
      <c r="K19" s="15"/>
      <c r="L19" s="15">
        <v>124</v>
      </c>
      <c r="M19" s="15"/>
      <c r="N19" s="15"/>
      <c r="O19" s="15"/>
      <c r="P19" s="15"/>
      <c r="Q19" s="15"/>
    </row>
    <row r="20" spans="1:17" x14ac:dyDescent="0.2">
      <c r="A20" s="11">
        <v>12</v>
      </c>
      <c r="B20" s="12">
        <v>42176</v>
      </c>
      <c r="C20" s="11">
        <v>17113503</v>
      </c>
      <c r="D20" s="13" t="s">
        <v>158</v>
      </c>
      <c r="E20" s="15">
        <v>40.884799999999998</v>
      </c>
      <c r="F20" s="15">
        <v>1.2553099999999999</v>
      </c>
      <c r="G20" s="15">
        <v>10.636699999999999</v>
      </c>
      <c r="H20" s="15">
        <v>88.257900000000006</v>
      </c>
      <c r="I20" s="15">
        <v>97.196899999999999</v>
      </c>
      <c r="J20" s="15">
        <v>0.25719999999999998</v>
      </c>
      <c r="K20" s="15">
        <v>29.043199999999999</v>
      </c>
      <c r="L20" s="15">
        <v>175</v>
      </c>
      <c r="M20" s="15">
        <v>81.607500000000002</v>
      </c>
      <c r="N20" s="15"/>
      <c r="O20" s="15"/>
      <c r="P20" s="15"/>
      <c r="Q20" s="15"/>
    </row>
    <row r="21" spans="1:17" x14ac:dyDescent="0.2">
      <c r="A21" s="11">
        <v>13</v>
      </c>
      <c r="B21" s="12">
        <v>42253</v>
      </c>
      <c r="C21" s="11">
        <v>17113504</v>
      </c>
      <c r="D21" s="13" t="s">
        <v>160</v>
      </c>
      <c r="E21" s="15">
        <v>64.958799999999997</v>
      </c>
      <c r="F21" s="15">
        <v>2.3886500000000002</v>
      </c>
      <c r="G21" s="15">
        <v>9.9239499999999996</v>
      </c>
      <c r="H21" s="15">
        <v>37.496000000000002</v>
      </c>
      <c r="I21" s="15">
        <v>77.730500000000006</v>
      </c>
      <c r="J21" s="15">
        <v>0.25519999999999998</v>
      </c>
      <c r="K21" s="15">
        <v>10.236800000000001</v>
      </c>
      <c r="L21" s="15">
        <v>213</v>
      </c>
      <c r="M21" s="15">
        <v>0.42320000000000002</v>
      </c>
      <c r="N21" s="15"/>
      <c r="O21" s="15"/>
      <c r="P21" s="15"/>
      <c r="Q21" s="7"/>
    </row>
    <row r="22" spans="1:17" x14ac:dyDescent="0.2">
      <c r="A22" s="11">
        <v>13</v>
      </c>
      <c r="B22" s="12">
        <v>43613</v>
      </c>
      <c r="C22" s="11">
        <v>17113504</v>
      </c>
      <c r="D22" s="13" t="s">
        <v>160</v>
      </c>
      <c r="E22" s="15">
        <v>243.24600000000001</v>
      </c>
      <c r="F22" s="15">
        <v>3.8776000000000002</v>
      </c>
      <c r="G22" s="15">
        <v>28.799499999999998</v>
      </c>
      <c r="H22" s="15">
        <v>180.36600000000001</v>
      </c>
      <c r="I22" s="15">
        <v>490.23410000000001</v>
      </c>
      <c r="J22" s="15"/>
      <c r="K22" s="15">
        <v>16.005299999999998</v>
      </c>
      <c r="L22" s="15">
        <v>190</v>
      </c>
      <c r="M22" s="15"/>
      <c r="N22" s="7"/>
      <c r="O22" s="15" t="s">
        <v>127</v>
      </c>
      <c r="P22" s="15">
        <v>1.4462999999999999</v>
      </c>
      <c r="Q22" s="7"/>
    </row>
    <row r="23" spans="1:17" x14ac:dyDescent="0.2">
      <c r="A23" s="11">
        <v>14</v>
      </c>
      <c r="B23" s="12">
        <v>43613</v>
      </c>
      <c r="C23" s="11">
        <v>17113504</v>
      </c>
      <c r="D23" s="13" t="s">
        <v>163</v>
      </c>
      <c r="E23" s="15">
        <v>45.709800000000001</v>
      </c>
      <c r="F23" s="15">
        <v>1.44939</v>
      </c>
      <c r="G23" s="15">
        <v>7.6060100000000004</v>
      </c>
      <c r="H23" s="15">
        <v>127.97799999999999</v>
      </c>
      <c r="I23" s="15">
        <v>105.3805</v>
      </c>
      <c r="J23" s="15">
        <v>0.34589999999999999</v>
      </c>
      <c r="K23" s="15">
        <v>61.027000000000001</v>
      </c>
      <c r="L23" s="15">
        <v>223</v>
      </c>
      <c r="M23" s="15">
        <v>32.324100000000001</v>
      </c>
      <c r="N23" s="7"/>
      <c r="O23" s="15" t="s">
        <v>127</v>
      </c>
      <c r="P23" s="15">
        <v>0.5948</v>
      </c>
      <c r="Q23" s="7"/>
    </row>
    <row r="24" spans="1:17" x14ac:dyDescent="0.2">
      <c r="A24" s="11">
        <v>15</v>
      </c>
      <c r="B24" s="12">
        <v>41708</v>
      </c>
      <c r="C24" s="11">
        <v>17113506</v>
      </c>
      <c r="D24" s="13" t="s">
        <v>165</v>
      </c>
      <c r="E24" s="15"/>
      <c r="F24" s="15"/>
      <c r="G24" s="15"/>
      <c r="H24" s="15"/>
      <c r="I24" s="15">
        <v>665.38279999999997</v>
      </c>
      <c r="J24" s="15">
        <v>2.6638999999999999</v>
      </c>
      <c r="K24" s="15">
        <v>26.8461</v>
      </c>
      <c r="L24" s="15">
        <v>204</v>
      </c>
      <c r="M24" s="15">
        <v>152.79669999999999</v>
      </c>
      <c r="N24" s="15"/>
      <c r="O24" s="15"/>
      <c r="P24" s="15"/>
      <c r="Q24" s="15"/>
    </row>
    <row r="25" spans="1:17" ht="15" customHeight="1" x14ac:dyDescent="0.2">
      <c r="A25" s="11">
        <v>15</v>
      </c>
      <c r="B25" s="12">
        <v>41816</v>
      </c>
      <c r="C25" s="11">
        <v>17113506</v>
      </c>
      <c r="D25" s="13" t="s">
        <v>165</v>
      </c>
      <c r="E25" s="15">
        <v>413.94200000000001</v>
      </c>
      <c r="F25" s="15">
        <v>6.2718499999999997</v>
      </c>
      <c r="G25" s="15">
        <v>32.231400000000001</v>
      </c>
      <c r="H25" s="15">
        <v>230.54400000000001</v>
      </c>
      <c r="I25" s="15">
        <v>655.47460000000001</v>
      </c>
      <c r="J25" s="15">
        <v>2.8123999999999998</v>
      </c>
      <c r="K25" s="15">
        <v>33.945099999999996</v>
      </c>
      <c r="L25" s="15">
        <v>199</v>
      </c>
      <c r="M25" s="15">
        <v>154.70660000000001</v>
      </c>
      <c r="N25" s="15"/>
      <c r="O25" s="15"/>
      <c r="P25" s="15"/>
      <c r="Q25" s="15"/>
    </row>
    <row r="26" spans="1:17" x14ac:dyDescent="0.2">
      <c r="A26" s="11">
        <v>15</v>
      </c>
      <c r="B26" s="12">
        <v>42157</v>
      </c>
      <c r="C26" s="11">
        <v>17113506</v>
      </c>
      <c r="D26" s="13" t="s">
        <v>165</v>
      </c>
      <c r="E26" s="15">
        <v>191.48400000000001</v>
      </c>
      <c r="F26" s="15">
        <v>5.0624099999999999</v>
      </c>
      <c r="G26" s="15">
        <v>25.495000000000001</v>
      </c>
      <c r="H26" s="15">
        <v>151.52000000000001</v>
      </c>
      <c r="I26" s="15">
        <v>396.5831</v>
      </c>
      <c r="J26" s="15">
        <v>2.9459</v>
      </c>
      <c r="K26" s="15">
        <v>48.7224</v>
      </c>
      <c r="L26" s="15">
        <v>217.1</v>
      </c>
      <c r="M26" s="15">
        <v>143.70269999999999</v>
      </c>
      <c r="N26" s="15"/>
      <c r="O26" s="15"/>
      <c r="P26" s="15"/>
      <c r="Q26" s="7"/>
    </row>
    <row r="27" spans="1:17" x14ac:dyDescent="0.2">
      <c r="A27" s="11">
        <v>15</v>
      </c>
      <c r="B27" s="12">
        <v>42892</v>
      </c>
      <c r="C27" s="11">
        <v>17113506</v>
      </c>
      <c r="D27" s="13" t="s">
        <v>165</v>
      </c>
      <c r="E27" s="15">
        <v>174.74700000000001</v>
      </c>
      <c r="F27" s="15">
        <v>2.9368099999999999</v>
      </c>
      <c r="G27" s="15">
        <v>28.270900000000001</v>
      </c>
      <c r="H27" s="15">
        <v>200.244</v>
      </c>
      <c r="I27" s="15">
        <v>286.65989999999999</v>
      </c>
      <c r="J27" s="15" t="s">
        <v>133</v>
      </c>
      <c r="K27" s="15">
        <v>28.161000000000001</v>
      </c>
      <c r="L27" s="15">
        <v>328</v>
      </c>
      <c r="M27" s="15">
        <v>125.98180000000001</v>
      </c>
      <c r="N27" s="15"/>
      <c r="O27" s="15"/>
      <c r="P27" s="15"/>
      <c r="Q27" s="15"/>
    </row>
    <row r="28" spans="1:17" x14ac:dyDescent="0.2">
      <c r="A28" s="11">
        <v>15</v>
      </c>
      <c r="B28" s="12">
        <v>43514</v>
      </c>
      <c r="C28" s="11">
        <v>17113506</v>
      </c>
      <c r="D28" s="13" t="s">
        <v>165</v>
      </c>
      <c r="E28" s="15">
        <v>493.37299999999999</v>
      </c>
      <c r="F28" s="15">
        <v>6.0190099999999997</v>
      </c>
      <c r="G28" s="15">
        <v>35.000900000000001</v>
      </c>
      <c r="H28" s="15">
        <v>263.42</v>
      </c>
      <c r="I28" s="15">
        <v>805.79290000000003</v>
      </c>
      <c r="J28" s="15"/>
      <c r="K28" s="15">
        <v>26.7302</v>
      </c>
      <c r="L28" s="15">
        <v>210</v>
      </c>
      <c r="M28" s="15"/>
      <c r="N28" s="15"/>
      <c r="O28" s="15"/>
      <c r="P28" s="15"/>
      <c r="Q28" s="15"/>
    </row>
    <row r="29" spans="1:17" x14ac:dyDescent="0.2">
      <c r="A29" s="11">
        <v>15</v>
      </c>
      <c r="B29" s="12">
        <v>43612</v>
      </c>
      <c r="C29" s="11">
        <v>17113506</v>
      </c>
      <c r="D29" s="13" t="s">
        <v>165</v>
      </c>
      <c r="E29" s="15">
        <v>471.34500000000003</v>
      </c>
      <c r="F29" s="15">
        <v>4.9226599999999996</v>
      </c>
      <c r="G29" s="15">
        <v>35.276800000000001</v>
      </c>
      <c r="H29" s="15">
        <v>253.52199999999999</v>
      </c>
      <c r="I29" s="15">
        <v>806.06020000000001</v>
      </c>
      <c r="J29" s="15"/>
      <c r="K29" s="15">
        <v>26.0928</v>
      </c>
      <c r="L29" s="15">
        <v>214</v>
      </c>
      <c r="M29" s="15"/>
      <c r="N29" s="7"/>
      <c r="O29" s="15" t="s">
        <v>127</v>
      </c>
      <c r="P29" s="15">
        <v>2.1749999999999998</v>
      </c>
      <c r="Q29" s="7"/>
    </row>
    <row r="30" spans="1:17" x14ac:dyDescent="0.2">
      <c r="A30" s="11">
        <v>16</v>
      </c>
      <c r="B30" s="12">
        <v>42822</v>
      </c>
      <c r="C30" s="11">
        <v>17113507</v>
      </c>
      <c r="D30" s="13" t="s">
        <v>173</v>
      </c>
      <c r="E30" s="15">
        <v>303.23</v>
      </c>
      <c r="F30" s="15">
        <v>5.5211699999999997</v>
      </c>
      <c r="G30" s="15">
        <v>12.953099999999999</v>
      </c>
      <c r="H30" s="15">
        <v>26.502600000000001</v>
      </c>
      <c r="I30" s="15">
        <v>226.38679999999999</v>
      </c>
      <c r="J30" s="15">
        <v>45.845500000000001</v>
      </c>
      <c r="K30" s="15">
        <v>41.792000000000002</v>
      </c>
      <c r="L30" s="15">
        <v>293</v>
      </c>
      <c r="M30" s="15">
        <v>78.125299999999996</v>
      </c>
      <c r="N30" s="15"/>
      <c r="O30" s="15"/>
      <c r="P30" s="15"/>
      <c r="Q30" s="15"/>
    </row>
    <row r="31" spans="1:17" x14ac:dyDescent="0.2">
      <c r="A31" s="3">
        <v>16</v>
      </c>
      <c r="B31" s="12">
        <v>43122</v>
      </c>
      <c r="C31" s="11">
        <v>17113507</v>
      </c>
      <c r="D31" s="13" t="s">
        <v>173</v>
      </c>
      <c r="E31" s="15">
        <v>207.91800000000001</v>
      </c>
      <c r="F31" s="15">
        <v>10.042</v>
      </c>
      <c r="G31" s="15">
        <v>47.810699999999997</v>
      </c>
      <c r="H31" s="15">
        <v>115.371</v>
      </c>
      <c r="I31" s="15">
        <v>272.8304</v>
      </c>
      <c r="J31" s="15" t="s">
        <v>148</v>
      </c>
      <c r="K31" s="15">
        <v>43.883499999999998</v>
      </c>
      <c r="L31" s="15">
        <v>362</v>
      </c>
      <c r="M31" s="15">
        <v>98.971599999999995</v>
      </c>
      <c r="N31" s="7"/>
      <c r="O31" s="7"/>
      <c r="P31" s="7"/>
      <c r="Q31" s="15"/>
    </row>
    <row r="32" spans="1:17" x14ac:dyDescent="0.2">
      <c r="A32" s="11">
        <v>16</v>
      </c>
      <c r="B32" s="12">
        <v>43507</v>
      </c>
      <c r="C32" s="11">
        <v>17113507</v>
      </c>
      <c r="D32" s="13" t="s">
        <v>173</v>
      </c>
      <c r="E32" s="15">
        <v>194.994</v>
      </c>
      <c r="F32" s="15">
        <v>10.0762</v>
      </c>
      <c r="G32" s="15">
        <v>53.677599999999998</v>
      </c>
      <c r="H32" s="15">
        <v>124.703</v>
      </c>
      <c r="I32" s="15">
        <v>272.82709999999997</v>
      </c>
      <c r="J32" s="15" t="s">
        <v>148</v>
      </c>
      <c r="K32" s="15">
        <v>39.345100000000002</v>
      </c>
      <c r="L32" s="15">
        <v>361</v>
      </c>
      <c r="M32" s="15">
        <v>92.079300000000003</v>
      </c>
      <c r="N32" s="15"/>
      <c r="O32" s="15"/>
      <c r="P32" s="15"/>
      <c r="Q32" s="15"/>
    </row>
    <row r="33" spans="1:17" x14ac:dyDescent="0.2">
      <c r="A33" s="11">
        <v>17</v>
      </c>
      <c r="B33" s="9">
        <v>40713</v>
      </c>
      <c r="C33" s="1">
        <v>17113601</v>
      </c>
      <c r="D33" s="18" t="s">
        <v>278</v>
      </c>
      <c r="E33" s="7"/>
      <c r="F33" s="7"/>
      <c r="G33" s="7"/>
      <c r="H33" s="7"/>
      <c r="I33" s="7"/>
      <c r="J33" s="7">
        <v>180</v>
      </c>
      <c r="K33" s="7"/>
      <c r="L33" s="7"/>
      <c r="M33" s="7"/>
      <c r="N33" s="7">
        <v>38</v>
      </c>
      <c r="O33" s="15"/>
      <c r="P33" s="15"/>
      <c r="Q33" s="1"/>
    </row>
    <row r="34" spans="1:17" x14ac:dyDescent="0.2">
      <c r="A34" s="11">
        <v>18</v>
      </c>
      <c r="B34" s="12">
        <v>42176</v>
      </c>
      <c r="C34" s="11">
        <v>17113602</v>
      </c>
      <c r="D34" s="13" t="s">
        <v>175</v>
      </c>
      <c r="E34" s="15">
        <v>68.281800000000004</v>
      </c>
      <c r="F34" s="15">
        <v>2.08372</v>
      </c>
      <c r="G34" s="15">
        <v>14.0716</v>
      </c>
      <c r="H34" s="15">
        <v>92.945300000000003</v>
      </c>
      <c r="I34" s="15">
        <v>108.7915</v>
      </c>
      <c r="J34" s="15">
        <v>0.6542</v>
      </c>
      <c r="K34" s="15">
        <v>49.327300000000001</v>
      </c>
      <c r="L34" s="15">
        <v>261.3</v>
      </c>
      <c r="M34" s="15">
        <v>52.4328</v>
      </c>
      <c r="N34" s="15"/>
      <c r="O34" s="15"/>
      <c r="P34" s="15"/>
      <c r="Q34" s="15"/>
    </row>
    <row r="35" spans="1:17" ht="15" customHeight="1" x14ac:dyDescent="0.2">
      <c r="A35" s="11">
        <v>18</v>
      </c>
      <c r="B35" s="12">
        <v>43598</v>
      </c>
      <c r="C35" s="11">
        <v>17113602</v>
      </c>
      <c r="D35" s="13" t="s">
        <v>175</v>
      </c>
      <c r="E35" s="15">
        <v>61.456699999999998</v>
      </c>
      <c r="F35" s="15">
        <v>2.1665899999999998</v>
      </c>
      <c r="G35" s="15">
        <v>15.9777</v>
      </c>
      <c r="H35" s="15">
        <v>105.331</v>
      </c>
      <c r="I35" s="15">
        <v>105.2182</v>
      </c>
      <c r="J35" s="15">
        <v>0.442</v>
      </c>
      <c r="K35" s="15">
        <v>48.694899999999997</v>
      </c>
      <c r="L35" s="15">
        <v>256</v>
      </c>
      <c r="M35" s="15">
        <v>50.3185</v>
      </c>
      <c r="N35" s="15"/>
      <c r="O35" s="15"/>
      <c r="P35" s="15"/>
      <c r="Q35" s="15"/>
    </row>
    <row r="36" spans="1:17" x14ac:dyDescent="0.2">
      <c r="A36" s="11">
        <v>19</v>
      </c>
      <c r="B36" s="12">
        <v>40209</v>
      </c>
      <c r="C36" s="11">
        <v>17113603</v>
      </c>
      <c r="D36" s="13" t="s">
        <v>177</v>
      </c>
      <c r="E36" s="15">
        <v>46.258099999999999</v>
      </c>
      <c r="F36" s="15">
        <v>2.0437599999999998</v>
      </c>
      <c r="G36" s="15">
        <v>17.573799999999999</v>
      </c>
      <c r="H36" s="15">
        <v>55.8245</v>
      </c>
      <c r="I36" s="15">
        <v>83.293300000000002</v>
      </c>
      <c r="J36" s="15">
        <v>0.32969999999999999</v>
      </c>
      <c r="K36" s="15">
        <v>14.2354</v>
      </c>
      <c r="L36" s="15">
        <v>179.8</v>
      </c>
      <c r="M36" s="15">
        <v>60.361699999999999</v>
      </c>
      <c r="N36" s="15"/>
      <c r="O36" s="15"/>
      <c r="P36" s="15"/>
      <c r="Q36" s="15"/>
    </row>
    <row r="37" spans="1:17" ht="15.75" customHeight="1" x14ac:dyDescent="0.2">
      <c r="A37" s="11">
        <v>19</v>
      </c>
      <c r="B37" s="12">
        <v>40674</v>
      </c>
      <c r="C37" s="11">
        <v>17113603</v>
      </c>
      <c r="D37" s="13" t="s">
        <v>177</v>
      </c>
      <c r="E37" s="15"/>
      <c r="F37" s="15"/>
      <c r="G37" s="15"/>
      <c r="H37" s="15"/>
      <c r="I37" s="15">
        <v>88.3</v>
      </c>
      <c r="J37" s="15"/>
      <c r="K37" s="15"/>
      <c r="L37" s="15"/>
      <c r="M37" s="15">
        <v>71.7</v>
      </c>
      <c r="N37" s="15"/>
      <c r="O37" s="15"/>
      <c r="P37" s="15"/>
      <c r="Q37" s="15"/>
    </row>
    <row r="38" spans="1:17" ht="15" customHeight="1" x14ac:dyDescent="0.2">
      <c r="A38" s="11">
        <v>19</v>
      </c>
      <c r="B38" s="12">
        <v>41984</v>
      </c>
      <c r="C38" s="11">
        <v>17113603</v>
      </c>
      <c r="D38" s="13" t="s">
        <v>177</v>
      </c>
      <c r="E38" s="15">
        <v>44.102699999999999</v>
      </c>
      <c r="F38" s="15">
        <v>1.5406899999999999</v>
      </c>
      <c r="G38" s="15">
        <v>19.7102</v>
      </c>
      <c r="H38" s="15">
        <v>63.832900000000002</v>
      </c>
      <c r="I38" s="15">
        <v>82.591899999999995</v>
      </c>
      <c r="J38" s="15" t="s">
        <v>180</v>
      </c>
      <c r="K38" s="15">
        <v>24.740200000000002</v>
      </c>
      <c r="L38" s="15">
        <v>189</v>
      </c>
      <c r="M38" s="15">
        <v>55.6282</v>
      </c>
      <c r="N38" s="15"/>
      <c r="O38" s="15"/>
      <c r="P38" s="15"/>
      <c r="Q38" s="7"/>
    </row>
    <row r="39" spans="1:17" ht="15" customHeight="1" x14ac:dyDescent="0.2">
      <c r="A39" s="11">
        <v>19</v>
      </c>
      <c r="B39" s="12">
        <v>42890</v>
      </c>
      <c r="C39" s="11">
        <v>17113603</v>
      </c>
      <c r="D39" s="13" t="s">
        <v>177</v>
      </c>
      <c r="E39" s="15">
        <v>38.383099999999999</v>
      </c>
      <c r="F39" s="15">
        <v>1.6769099999999999</v>
      </c>
      <c r="G39" s="15">
        <v>22.446899999999999</v>
      </c>
      <c r="H39" s="15">
        <v>74.024900000000002</v>
      </c>
      <c r="I39" s="15">
        <v>91.503299999999996</v>
      </c>
      <c r="J39" s="15" t="s">
        <v>148</v>
      </c>
      <c r="K39" s="15">
        <v>29.694500000000001</v>
      </c>
      <c r="L39" s="15">
        <v>195</v>
      </c>
      <c r="M39" s="15">
        <v>62.817999999999998</v>
      </c>
      <c r="N39" s="15"/>
      <c r="O39" s="15"/>
      <c r="P39" s="15"/>
      <c r="Q39" s="15"/>
    </row>
    <row r="40" spans="1:17" x14ac:dyDescent="0.2">
      <c r="A40" s="11">
        <v>19</v>
      </c>
      <c r="B40" s="19">
        <v>43117</v>
      </c>
      <c r="C40" s="11">
        <v>17113603</v>
      </c>
      <c r="D40" s="13" t="s">
        <v>177</v>
      </c>
      <c r="E40" s="15">
        <v>37.758600000000001</v>
      </c>
      <c r="F40" s="15">
        <v>1.6412100000000001</v>
      </c>
      <c r="G40" s="15">
        <v>21.4239</v>
      </c>
      <c r="H40" s="15">
        <v>71.1922</v>
      </c>
      <c r="I40" s="15">
        <v>91.030900000000003</v>
      </c>
      <c r="J40" s="15" t="s">
        <v>148</v>
      </c>
      <c r="K40" s="15">
        <v>31.462</v>
      </c>
      <c r="L40" s="15">
        <v>198</v>
      </c>
      <c r="M40" s="15">
        <v>67.766199999999998</v>
      </c>
      <c r="N40" s="7"/>
      <c r="O40" s="7"/>
      <c r="P40" s="7"/>
      <c r="Q40" s="15"/>
    </row>
    <row r="41" spans="1:17" x14ac:dyDescent="0.2">
      <c r="A41" s="11">
        <v>19</v>
      </c>
      <c r="B41" s="12">
        <v>43507</v>
      </c>
      <c r="C41" s="11">
        <v>17113603</v>
      </c>
      <c r="D41" s="13" t="s">
        <v>177</v>
      </c>
      <c r="E41" s="15">
        <v>40.115499999999997</v>
      </c>
      <c r="F41" s="15">
        <v>1.6304700000000001</v>
      </c>
      <c r="G41" s="15">
        <v>22.784500000000001</v>
      </c>
      <c r="H41" s="15">
        <v>77.625500000000002</v>
      </c>
      <c r="I41" s="15">
        <v>91.586600000000004</v>
      </c>
      <c r="J41" s="15" t="s">
        <v>148</v>
      </c>
      <c r="K41" s="15">
        <v>30.1114</v>
      </c>
      <c r="L41" s="15">
        <v>205</v>
      </c>
      <c r="M41" s="15">
        <v>68.902500000000003</v>
      </c>
      <c r="N41" s="15"/>
      <c r="O41" s="15"/>
      <c r="P41" s="15"/>
      <c r="Q41" s="15"/>
    </row>
    <row r="42" spans="1:17" x14ac:dyDescent="0.2">
      <c r="A42" s="11">
        <v>20</v>
      </c>
      <c r="B42" s="12">
        <v>40296</v>
      </c>
      <c r="C42" s="11">
        <v>17113604</v>
      </c>
      <c r="D42" s="13" t="s">
        <v>182</v>
      </c>
      <c r="E42" s="15">
        <v>47.823700000000002</v>
      </c>
      <c r="F42" s="15">
        <v>4.8359199999999998</v>
      </c>
      <c r="G42" s="15">
        <v>10.883599999999999</v>
      </c>
      <c r="H42" s="15">
        <v>39.048299999999998</v>
      </c>
      <c r="I42" s="15">
        <v>51.8</v>
      </c>
      <c r="J42" s="15"/>
      <c r="K42" s="15">
        <v>27</v>
      </c>
      <c r="L42" s="15">
        <v>164.4</v>
      </c>
      <c r="M42" s="15">
        <v>45</v>
      </c>
      <c r="N42" s="15"/>
      <c r="O42" s="15"/>
      <c r="P42" s="15"/>
      <c r="Q42" s="15"/>
    </row>
    <row r="43" spans="1:17" x14ac:dyDescent="0.2">
      <c r="A43" s="11">
        <v>20</v>
      </c>
      <c r="B43" s="12">
        <v>40527</v>
      </c>
      <c r="C43" s="11">
        <v>17113604</v>
      </c>
      <c r="D43" s="13" t="s">
        <v>182</v>
      </c>
      <c r="E43" s="15">
        <v>44.241999999999997</v>
      </c>
      <c r="F43" s="15">
        <v>4.0510400000000004</v>
      </c>
      <c r="G43" s="15">
        <v>11.432399999999999</v>
      </c>
      <c r="H43" s="15">
        <v>39.290199999999999</v>
      </c>
      <c r="I43" s="15">
        <v>52.518500000000003</v>
      </c>
      <c r="J43" s="15"/>
      <c r="K43" s="15">
        <v>30.789300000000001</v>
      </c>
      <c r="L43" s="15"/>
      <c r="M43" s="15">
        <v>43.276200000000003</v>
      </c>
      <c r="N43" s="15"/>
      <c r="O43" s="15"/>
      <c r="P43" s="15"/>
      <c r="Q43" s="15"/>
    </row>
    <row r="44" spans="1:17" x14ac:dyDescent="0.2">
      <c r="A44" s="11">
        <v>20</v>
      </c>
      <c r="B44" s="12">
        <v>42892</v>
      </c>
      <c r="C44" s="11">
        <v>17113604</v>
      </c>
      <c r="D44" s="13" t="s">
        <v>182</v>
      </c>
      <c r="E44" s="15">
        <v>47.8962</v>
      </c>
      <c r="F44" s="15">
        <v>3.4915600000000002</v>
      </c>
      <c r="G44" s="15">
        <v>15.901999999999999</v>
      </c>
      <c r="H44" s="15">
        <v>53.132399999999997</v>
      </c>
      <c r="I44" s="15">
        <v>68.891599999999997</v>
      </c>
      <c r="J44" s="15">
        <v>0.245</v>
      </c>
      <c r="K44" s="15">
        <v>30.498999999999999</v>
      </c>
      <c r="L44" s="15">
        <v>162</v>
      </c>
      <c r="M44" s="15">
        <v>55.249600000000001</v>
      </c>
      <c r="N44" s="15"/>
      <c r="O44" s="15"/>
      <c r="P44" s="15"/>
      <c r="Q44" s="15"/>
    </row>
    <row r="45" spans="1:17" x14ac:dyDescent="0.2">
      <c r="A45" s="3">
        <v>20</v>
      </c>
      <c r="B45" s="12">
        <v>43137</v>
      </c>
      <c r="C45" s="11">
        <v>17113604</v>
      </c>
      <c r="D45" s="17" t="s">
        <v>182</v>
      </c>
      <c r="E45" s="15">
        <v>49.594299999999997</v>
      </c>
      <c r="F45" s="15">
        <v>3.8859400000000002</v>
      </c>
      <c r="G45" s="15">
        <v>15.3736</v>
      </c>
      <c r="H45" s="15">
        <v>52.328699999999998</v>
      </c>
      <c r="I45" s="15">
        <v>69.545000000000002</v>
      </c>
      <c r="J45" s="15" t="s">
        <v>148</v>
      </c>
      <c r="K45" s="15">
        <v>31.504999999999999</v>
      </c>
      <c r="L45" s="15">
        <v>179</v>
      </c>
      <c r="M45" s="15">
        <v>58.436500000000002</v>
      </c>
      <c r="N45" s="7"/>
      <c r="O45" s="7"/>
      <c r="P45" s="7"/>
      <c r="Q45" s="15"/>
    </row>
    <row r="46" spans="1:17" x14ac:dyDescent="0.2">
      <c r="A46" s="11">
        <v>20</v>
      </c>
      <c r="B46" s="12">
        <v>43507</v>
      </c>
      <c r="C46" s="11">
        <v>17113604</v>
      </c>
      <c r="D46" s="13" t="s">
        <v>182</v>
      </c>
      <c r="E46" s="15">
        <v>53.623399999999997</v>
      </c>
      <c r="F46" s="15">
        <v>3.3753199999999999</v>
      </c>
      <c r="G46" s="15">
        <v>15.225899999999999</v>
      </c>
      <c r="H46" s="15">
        <v>50.156700000000001</v>
      </c>
      <c r="I46" s="15">
        <v>67.367199999999997</v>
      </c>
      <c r="J46" s="15" t="s">
        <v>148</v>
      </c>
      <c r="K46" s="15">
        <v>29.034600000000001</v>
      </c>
      <c r="L46" s="15">
        <v>173</v>
      </c>
      <c r="M46" s="15">
        <v>50.252600000000001</v>
      </c>
      <c r="N46" s="15"/>
      <c r="O46" s="15"/>
      <c r="P46" s="15"/>
      <c r="Q46" s="15"/>
    </row>
    <row r="47" spans="1:17" x14ac:dyDescent="0.2">
      <c r="A47" s="11">
        <v>21</v>
      </c>
      <c r="B47" s="12">
        <v>40281</v>
      </c>
      <c r="C47" s="11">
        <v>17113605</v>
      </c>
      <c r="D47" s="13" t="s">
        <v>184</v>
      </c>
      <c r="E47" s="15">
        <v>97.344300000000004</v>
      </c>
      <c r="F47" s="15">
        <v>6.1783200000000003</v>
      </c>
      <c r="G47" s="15">
        <v>18.413900000000002</v>
      </c>
      <c r="H47" s="15">
        <v>69.184899999999999</v>
      </c>
      <c r="I47" s="15">
        <v>60.1036</v>
      </c>
      <c r="J47" s="15">
        <v>0.1915</v>
      </c>
      <c r="K47" s="15">
        <v>131.75749999999999</v>
      </c>
      <c r="L47" s="15">
        <v>301</v>
      </c>
      <c r="M47" s="15">
        <v>0.79630000000000001</v>
      </c>
      <c r="N47" s="15"/>
      <c r="O47" s="15"/>
      <c r="P47" s="15"/>
      <c r="Q47" s="15"/>
    </row>
    <row r="48" spans="1:17" ht="15.75" customHeight="1" x14ac:dyDescent="0.2">
      <c r="A48" s="11">
        <v>21</v>
      </c>
      <c r="B48" s="12">
        <v>40616</v>
      </c>
      <c r="C48" s="11">
        <v>17113605</v>
      </c>
      <c r="D48" s="13" t="s">
        <v>184</v>
      </c>
      <c r="E48" s="15"/>
      <c r="F48" s="15"/>
      <c r="G48" s="15"/>
      <c r="H48" s="15"/>
      <c r="I48" s="15">
        <v>440</v>
      </c>
      <c r="J48" s="15"/>
      <c r="K48" s="15"/>
      <c r="L48" s="15"/>
      <c r="M48" s="15">
        <v>117</v>
      </c>
      <c r="N48" s="15"/>
      <c r="O48" s="15"/>
      <c r="P48" s="15"/>
      <c r="Q48" s="15"/>
    </row>
    <row r="49" spans="1:17" x14ac:dyDescent="0.2">
      <c r="A49" s="11">
        <v>22</v>
      </c>
      <c r="B49" s="12">
        <v>40296</v>
      </c>
      <c r="C49" s="11">
        <v>17113606</v>
      </c>
      <c r="D49" s="13" t="s">
        <v>186</v>
      </c>
      <c r="E49" s="15">
        <v>88.873800000000003</v>
      </c>
      <c r="F49" s="15">
        <v>2.4648500000000002</v>
      </c>
      <c r="G49" s="15">
        <v>12.217000000000001</v>
      </c>
      <c r="H49" s="15">
        <v>55.691000000000003</v>
      </c>
      <c r="I49" s="15"/>
      <c r="J49" s="15"/>
      <c r="K49" s="15"/>
      <c r="L49" s="15"/>
      <c r="M49" s="15"/>
      <c r="N49" s="15"/>
      <c r="O49" s="15"/>
      <c r="P49" s="15"/>
      <c r="Q49" s="15"/>
    </row>
    <row r="50" spans="1:17" x14ac:dyDescent="0.2">
      <c r="A50" s="11">
        <v>22</v>
      </c>
      <c r="B50" s="12">
        <v>40527</v>
      </c>
      <c r="C50" s="11">
        <v>17113606</v>
      </c>
      <c r="D50" s="13" t="s">
        <v>186</v>
      </c>
      <c r="E50" s="15">
        <v>82.825000000000003</v>
      </c>
      <c r="F50" s="15">
        <v>1.5545500000000001</v>
      </c>
      <c r="G50" s="15">
        <v>8.9053100000000001</v>
      </c>
      <c r="H50" s="15">
        <v>41.909300000000002</v>
      </c>
      <c r="I50" s="15">
        <v>87.203100000000006</v>
      </c>
      <c r="J50" s="15"/>
      <c r="K50" s="15">
        <v>28.535599999999999</v>
      </c>
      <c r="L50" s="15"/>
      <c r="M50" s="15">
        <v>55.1434</v>
      </c>
      <c r="N50" s="15"/>
      <c r="O50" s="15"/>
      <c r="P50" s="15"/>
      <c r="Q50" s="15"/>
    </row>
    <row r="51" spans="1:17" x14ac:dyDescent="0.2">
      <c r="A51" s="11">
        <v>22</v>
      </c>
      <c r="B51" s="12">
        <v>42206</v>
      </c>
      <c r="C51" s="11">
        <v>17113606</v>
      </c>
      <c r="D51" s="13" t="s">
        <v>186</v>
      </c>
      <c r="E51" s="15">
        <v>41.257199999999997</v>
      </c>
      <c r="F51" s="15">
        <v>3.0169100000000002</v>
      </c>
      <c r="G51" s="15">
        <v>12.268800000000001</v>
      </c>
      <c r="H51" s="15">
        <v>39.1402</v>
      </c>
      <c r="I51" s="15">
        <v>55.880099999999999</v>
      </c>
      <c r="J51" s="15">
        <v>0.2666</v>
      </c>
      <c r="K51" s="15">
        <v>25.854500000000002</v>
      </c>
      <c r="L51" s="15">
        <v>144</v>
      </c>
      <c r="M51" s="15">
        <v>44.847299999999997</v>
      </c>
      <c r="N51" s="15"/>
      <c r="O51" s="15"/>
      <c r="P51" s="15"/>
      <c r="Q51" s="7"/>
    </row>
    <row r="52" spans="1:17" x14ac:dyDescent="0.2">
      <c r="A52" s="11">
        <v>22</v>
      </c>
      <c r="B52" s="12">
        <v>42892</v>
      </c>
      <c r="C52" s="11">
        <v>17113606</v>
      </c>
      <c r="D52" s="13" t="s">
        <v>186</v>
      </c>
      <c r="E52" s="15">
        <v>49.258000000000003</v>
      </c>
      <c r="F52" s="15">
        <v>2.7846199999999999</v>
      </c>
      <c r="G52" s="15">
        <v>13.8667</v>
      </c>
      <c r="H52" s="15">
        <v>43.070700000000002</v>
      </c>
      <c r="I52" s="15">
        <v>58.615200000000002</v>
      </c>
      <c r="J52" s="15" t="s">
        <v>148</v>
      </c>
      <c r="K52" s="15">
        <v>26.055</v>
      </c>
      <c r="L52" s="15">
        <v>144</v>
      </c>
      <c r="M52" s="15">
        <v>44.972799999999999</v>
      </c>
      <c r="N52" s="15"/>
      <c r="O52" s="15"/>
      <c r="P52" s="15"/>
      <c r="Q52" s="15"/>
    </row>
    <row r="53" spans="1:17" ht="15.75" customHeight="1" x14ac:dyDescent="0.2">
      <c r="A53" s="11">
        <v>22</v>
      </c>
      <c r="B53" s="12">
        <v>43137</v>
      </c>
      <c r="C53" s="11">
        <v>17113606</v>
      </c>
      <c r="D53" s="13" t="s">
        <v>186</v>
      </c>
      <c r="E53" s="15">
        <v>47.305500000000002</v>
      </c>
      <c r="F53" s="15">
        <v>2.4675600000000002</v>
      </c>
      <c r="G53" s="15">
        <v>13.395300000000001</v>
      </c>
      <c r="H53" s="15">
        <v>42.919499999999999</v>
      </c>
      <c r="I53" s="15">
        <v>57.516100000000002</v>
      </c>
      <c r="J53" s="15" t="s">
        <v>148</v>
      </c>
      <c r="K53" s="15">
        <v>27.0246</v>
      </c>
      <c r="L53" s="15">
        <v>160</v>
      </c>
      <c r="M53" s="15">
        <v>44.469900000000003</v>
      </c>
      <c r="N53" s="7"/>
      <c r="O53" s="7"/>
      <c r="P53" s="7"/>
      <c r="Q53" s="15"/>
    </row>
    <row r="54" spans="1:17" ht="15.75" customHeight="1" x14ac:dyDescent="0.2">
      <c r="A54" s="11">
        <v>23</v>
      </c>
      <c r="B54" s="12">
        <v>40314</v>
      </c>
      <c r="C54" s="11">
        <v>17113607</v>
      </c>
      <c r="D54" s="13" t="s">
        <v>187</v>
      </c>
      <c r="E54" s="15">
        <v>37.1036</v>
      </c>
      <c r="F54" s="15">
        <v>1.7049300000000001</v>
      </c>
      <c r="G54" s="15">
        <v>6.9611400000000003</v>
      </c>
      <c r="H54" s="15">
        <v>42.046799999999998</v>
      </c>
      <c r="I54" s="15">
        <v>77.8</v>
      </c>
      <c r="J54" s="15"/>
      <c r="K54" s="15">
        <v>20</v>
      </c>
      <c r="L54" s="15">
        <v>88.3</v>
      </c>
      <c r="M54" s="15">
        <v>35</v>
      </c>
      <c r="N54" s="15" t="s">
        <v>153</v>
      </c>
      <c r="O54" s="15"/>
      <c r="P54" s="15"/>
      <c r="Q54" s="15"/>
    </row>
    <row r="55" spans="1:17" ht="15.75" customHeight="1" x14ac:dyDescent="0.2">
      <c r="A55" s="11">
        <v>23</v>
      </c>
      <c r="B55" s="12">
        <v>40681</v>
      </c>
      <c r="C55" s="11">
        <v>17113607</v>
      </c>
      <c r="D55" s="13" t="s">
        <v>187</v>
      </c>
      <c r="E55" s="15"/>
      <c r="F55" s="15"/>
      <c r="G55" s="15"/>
      <c r="H55" s="15"/>
      <c r="I55" s="15">
        <v>49.8</v>
      </c>
      <c r="J55" s="15"/>
      <c r="K55" s="15"/>
      <c r="L55" s="15"/>
      <c r="M55" s="15">
        <v>38.4</v>
      </c>
      <c r="N55" s="15"/>
      <c r="O55" s="15"/>
      <c r="P55" s="15"/>
      <c r="Q55" s="15"/>
    </row>
    <row r="56" spans="1:17" ht="15.75" customHeight="1" x14ac:dyDescent="0.2">
      <c r="A56" s="11">
        <v>23</v>
      </c>
      <c r="B56" s="12">
        <v>42206</v>
      </c>
      <c r="C56" s="11">
        <v>17113607</v>
      </c>
      <c r="D56" s="13" t="s">
        <v>187</v>
      </c>
      <c r="E56" s="15">
        <v>49.504399999999997</v>
      </c>
      <c r="F56" s="15">
        <v>2.0221100000000001</v>
      </c>
      <c r="G56" s="15">
        <v>9.9477799999999998</v>
      </c>
      <c r="H56" s="15">
        <v>53.783099999999997</v>
      </c>
      <c r="I56" s="15">
        <v>68.455200000000005</v>
      </c>
      <c r="J56" s="15">
        <v>0.31209999999999999</v>
      </c>
      <c r="K56" s="15">
        <v>32.880499999999998</v>
      </c>
      <c r="L56" s="15">
        <v>162</v>
      </c>
      <c r="M56" s="15">
        <v>57.321899999999999</v>
      </c>
      <c r="N56" s="15"/>
      <c r="O56" s="15"/>
      <c r="P56" s="15"/>
      <c r="Q56" s="7"/>
    </row>
    <row r="57" spans="1:17" x14ac:dyDescent="0.2">
      <c r="A57" s="11">
        <v>23</v>
      </c>
      <c r="B57" s="12">
        <v>42892</v>
      </c>
      <c r="C57" s="11">
        <v>17113607</v>
      </c>
      <c r="D57" s="13" t="s">
        <v>187</v>
      </c>
      <c r="E57" s="15">
        <v>56.655299999999997</v>
      </c>
      <c r="F57" s="15">
        <v>2.5548199999999999</v>
      </c>
      <c r="G57" s="15">
        <v>11.8033</v>
      </c>
      <c r="H57" s="15">
        <v>58.352499999999999</v>
      </c>
      <c r="I57" s="15">
        <v>73.748599999999996</v>
      </c>
      <c r="J57" s="15">
        <v>0.32940000000000003</v>
      </c>
      <c r="K57" s="15">
        <v>32.283499999999997</v>
      </c>
      <c r="L57" s="15">
        <v>169</v>
      </c>
      <c r="M57" s="15">
        <v>48.7102</v>
      </c>
      <c r="N57" s="15"/>
      <c r="O57" s="15"/>
      <c r="P57" s="15"/>
      <c r="Q57" s="15"/>
    </row>
    <row r="58" spans="1:17" x14ac:dyDescent="0.2">
      <c r="A58" s="3">
        <v>23</v>
      </c>
      <c r="B58" s="12">
        <v>43165</v>
      </c>
      <c r="C58" s="11">
        <v>17113607</v>
      </c>
      <c r="D58" s="13" t="s">
        <v>187</v>
      </c>
      <c r="E58" s="15">
        <v>50.369599999999998</v>
      </c>
      <c r="F58" s="15">
        <v>2.3325</v>
      </c>
      <c r="G58" s="15">
        <v>11.4979</v>
      </c>
      <c r="H58" s="15">
        <v>57.466000000000001</v>
      </c>
      <c r="I58" s="15">
        <v>66.781999999999996</v>
      </c>
      <c r="J58" s="15">
        <v>0.23350000000000001</v>
      </c>
      <c r="K58" s="15">
        <v>27.404199999999999</v>
      </c>
      <c r="L58" s="15">
        <v>165</v>
      </c>
      <c r="M58" s="15">
        <v>39.436799999999998</v>
      </c>
      <c r="N58" s="7"/>
      <c r="O58" s="7"/>
      <c r="P58" s="7"/>
      <c r="Q58" s="15"/>
    </row>
    <row r="59" spans="1:17" x14ac:dyDescent="0.2">
      <c r="A59" s="11">
        <v>24</v>
      </c>
      <c r="B59" s="12">
        <v>40325</v>
      </c>
      <c r="C59" s="11">
        <v>17113609</v>
      </c>
      <c r="D59" s="13" t="s">
        <v>188</v>
      </c>
      <c r="E59" s="15">
        <v>40.690300000000001</v>
      </c>
      <c r="F59" s="15">
        <v>1.2327600000000001</v>
      </c>
      <c r="G59" s="15">
        <v>7.7095700000000003</v>
      </c>
      <c r="H59" s="15">
        <v>76.555199999999999</v>
      </c>
      <c r="I59" s="15">
        <v>68.2</v>
      </c>
      <c r="J59" s="15"/>
      <c r="K59" s="15">
        <v>14</v>
      </c>
      <c r="L59" s="15">
        <v>231.3</v>
      </c>
      <c r="M59" s="15">
        <v>61</v>
      </c>
      <c r="N59" s="15"/>
      <c r="O59" s="15"/>
      <c r="P59" s="15"/>
      <c r="Q59" s="15"/>
    </row>
    <row r="60" spans="1:17" x14ac:dyDescent="0.2">
      <c r="A60" s="11">
        <v>24</v>
      </c>
      <c r="B60" s="12">
        <v>40689</v>
      </c>
      <c r="C60" s="11">
        <v>17113609</v>
      </c>
      <c r="D60" s="13" t="s">
        <v>188</v>
      </c>
      <c r="E60" s="15"/>
      <c r="F60" s="15"/>
      <c r="G60" s="15"/>
      <c r="H60" s="15"/>
      <c r="I60" s="15">
        <v>80.2</v>
      </c>
      <c r="J60" s="15"/>
      <c r="K60" s="15"/>
      <c r="L60" s="15"/>
      <c r="M60" s="15">
        <v>57.6</v>
      </c>
      <c r="N60" s="15"/>
      <c r="O60" s="15"/>
      <c r="P60" s="15"/>
      <c r="Q60" s="15"/>
    </row>
    <row r="61" spans="1:17" x14ac:dyDescent="0.2">
      <c r="A61" s="11">
        <v>24</v>
      </c>
      <c r="B61" s="12">
        <v>42206</v>
      </c>
      <c r="C61" s="11">
        <v>17113609</v>
      </c>
      <c r="D61" s="13" t="s">
        <v>188</v>
      </c>
      <c r="E61" s="15">
        <v>44.2697</v>
      </c>
      <c r="F61" s="15">
        <v>1.1228100000000001</v>
      </c>
      <c r="G61" s="15">
        <v>9.1692900000000002</v>
      </c>
      <c r="H61" s="15">
        <v>81.942499999999995</v>
      </c>
      <c r="I61" s="15">
        <v>82.156999999999996</v>
      </c>
      <c r="J61" s="15">
        <v>0.42909999999999998</v>
      </c>
      <c r="K61" s="15">
        <v>26.747599999999998</v>
      </c>
      <c r="L61" s="15">
        <v>197</v>
      </c>
      <c r="M61" s="15">
        <v>65.997</v>
      </c>
      <c r="N61" s="15"/>
      <c r="O61" s="15"/>
      <c r="P61" s="15"/>
      <c r="Q61" s="7"/>
    </row>
    <row r="62" spans="1:17" x14ac:dyDescent="0.2">
      <c r="A62" s="11">
        <v>24</v>
      </c>
      <c r="B62" s="12">
        <v>42890</v>
      </c>
      <c r="C62" s="11">
        <v>17113609</v>
      </c>
      <c r="D62" s="13" t="s">
        <v>188</v>
      </c>
      <c r="E62" s="15">
        <v>39.6402</v>
      </c>
      <c r="F62" s="15">
        <v>1.55257</v>
      </c>
      <c r="G62" s="15">
        <v>10.1492</v>
      </c>
      <c r="H62" s="15">
        <v>86.8476</v>
      </c>
      <c r="I62" s="15">
        <v>91.240200000000002</v>
      </c>
      <c r="J62" s="15">
        <v>0.30430000000000001</v>
      </c>
      <c r="K62" s="15">
        <v>27.8245</v>
      </c>
      <c r="L62" s="15">
        <v>176</v>
      </c>
      <c r="M62" s="15">
        <v>66.555599999999998</v>
      </c>
      <c r="N62" s="15"/>
      <c r="O62" s="15"/>
      <c r="P62" s="15"/>
      <c r="Q62" s="15"/>
    </row>
    <row r="63" spans="1:17" x14ac:dyDescent="0.2">
      <c r="A63" s="3">
        <v>24</v>
      </c>
      <c r="B63" s="19">
        <v>43117</v>
      </c>
      <c r="C63" s="11">
        <v>17113609</v>
      </c>
      <c r="D63" s="17" t="s">
        <v>188</v>
      </c>
      <c r="E63" s="15">
        <v>40.616300000000003</v>
      </c>
      <c r="F63" s="15">
        <v>1.7613799999999999</v>
      </c>
      <c r="G63" s="15">
        <v>9.9968199999999996</v>
      </c>
      <c r="H63" s="15">
        <v>83.377799999999993</v>
      </c>
      <c r="I63" s="15">
        <v>88.965000000000003</v>
      </c>
      <c r="J63" s="15"/>
      <c r="K63" s="15">
        <v>26.803000000000001</v>
      </c>
      <c r="L63" s="15">
        <v>182</v>
      </c>
      <c r="M63" s="15">
        <v>66.610100000000003</v>
      </c>
      <c r="N63" s="7"/>
      <c r="O63" s="7"/>
      <c r="P63" s="7"/>
      <c r="Q63" s="15"/>
    </row>
    <row r="64" spans="1:17" x14ac:dyDescent="0.2">
      <c r="A64" s="11">
        <v>25</v>
      </c>
      <c r="B64" s="12">
        <v>40314</v>
      </c>
      <c r="C64" s="11">
        <v>17113610</v>
      </c>
      <c r="D64" s="13" t="s">
        <v>189</v>
      </c>
      <c r="E64" s="15">
        <v>43.730699999999999</v>
      </c>
      <c r="F64" s="15">
        <v>4.0444399999999998</v>
      </c>
      <c r="G64" s="15">
        <v>5.2837800000000001</v>
      </c>
      <c r="H64" s="15">
        <v>69.796899999999994</v>
      </c>
      <c r="I64" s="15">
        <v>71</v>
      </c>
      <c r="J64" s="15"/>
      <c r="K64" s="15">
        <v>23</v>
      </c>
      <c r="L64" s="15">
        <v>182.1</v>
      </c>
      <c r="M64" s="15">
        <v>55</v>
      </c>
      <c r="N64" s="15"/>
      <c r="O64" s="15"/>
      <c r="P64" s="15"/>
      <c r="Q64" s="15"/>
    </row>
    <row r="65" spans="1:17" x14ac:dyDescent="0.2">
      <c r="A65" s="11">
        <v>25</v>
      </c>
      <c r="B65" s="12">
        <v>40681</v>
      </c>
      <c r="C65" s="11">
        <v>17113610</v>
      </c>
      <c r="D65" s="13" t="s">
        <v>189</v>
      </c>
      <c r="E65" s="15"/>
      <c r="F65" s="15"/>
      <c r="G65" s="15"/>
      <c r="H65" s="15"/>
      <c r="I65" s="15">
        <v>81.099999999999994</v>
      </c>
      <c r="J65" s="15"/>
      <c r="K65" s="15"/>
      <c r="L65" s="15"/>
      <c r="M65" s="15">
        <v>38.5</v>
      </c>
      <c r="N65" s="15"/>
      <c r="O65" s="15"/>
      <c r="P65" s="15"/>
      <c r="Q65" s="15"/>
    </row>
    <row r="66" spans="1:17" x14ac:dyDescent="0.2">
      <c r="A66" s="11">
        <v>25</v>
      </c>
      <c r="B66" s="12">
        <v>42206</v>
      </c>
      <c r="C66" s="11">
        <v>17113610</v>
      </c>
      <c r="D66" s="13" t="s">
        <v>189</v>
      </c>
      <c r="E66" s="15">
        <v>88.348600000000005</v>
      </c>
      <c r="F66" s="15">
        <v>3.8585199999999999</v>
      </c>
      <c r="G66" s="15">
        <v>6.3975799999999996</v>
      </c>
      <c r="H66" s="15">
        <v>49.101599999999998</v>
      </c>
      <c r="I66" s="15">
        <v>104.4689</v>
      </c>
      <c r="J66" s="15">
        <v>0.78449999999999998</v>
      </c>
      <c r="K66" s="15">
        <v>32.970500000000001</v>
      </c>
      <c r="L66" s="15">
        <v>183</v>
      </c>
      <c r="M66" s="15">
        <v>58.694400000000002</v>
      </c>
      <c r="N66" s="15"/>
      <c r="O66" s="15"/>
      <c r="P66" s="15"/>
      <c r="Q66" s="7"/>
    </row>
    <row r="67" spans="1:17" x14ac:dyDescent="0.2">
      <c r="A67" s="11">
        <v>25</v>
      </c>
      <c r="B67" s="12">
        <v>42892</v>
      </c>
      <c r="C67" s="11">
        <v>17113610</v>
      </c>
      <c r="D67" s="13" t="s">
        <v>189</v>
      </c>
      <c r="E67" s="15">
        <v>50.014400000000002</v>
      </c>
      <c r="F67" s="15">
        <v>4.4163100000000002</v>
      </c>
      <c r="G67" s="15">
        <v>7.7417699999999998</v>
      </c>
      <c r="H67" s="15">
        <v>102.435</v>
      </c>
      <c r="I67" s="15">
        <v>105.4572</v>
      </c>
      <c r="J67" s="15">
        <v>0.64490000000000003</v>
      </c>
      <c r="K67" s="15">
        <v>42.650399999999998</v>
      </c>
      <c r="L67" s="15">
        <v>201</v>
      </c>
      <c r="M67" s="15">
        <v>48.794600000000003</v>
      </c>
      <c r="N67" s="15"/>
      <c r="O67" s="15"/>
      <c r="P67" s="15"/>
      <c r="Q67" s="15"/>
    </row>
    <row r="68" spans="1:17" x14ac:dyDescent="0.2">
      <c r="A68" s="3">
        <v>25</v>
      </c>
      <c r="B68" s="12">
        <v>43160</v>
      </c>
      <c r="C68" s="11">
        <v>17113610</v>
      </c>
      <c r="D68" s="13" t="s">
        <v>189</v>
      </c>
      <c r="E68" s="15">
        <v>45.113399999999999</v>
      </c>
      <c r="F68" s="15">
        <v>4.3502000000000001</v>
      </c>
      <c r="G68" s="15">
        <v>6.96258</v>
      </c>
      <c r="H68" s="15">
        <v>98.466999999999999</v>
      </c>
      <c r="I68" s="15">
        <v>94.523300000000006</v>
      </c>
      <c r="J68" s="15">
        <v>0.40760000000000002</v>
      </c>
      <c r="K68" s="15">
        <v>39.015000000000001</v>
      </c>
      <c r="L68" s="15">
        <v>226</v>
      </c>
      <c r="M68" s="15">
        <v>43.423099999999998</v>
      </c>
      <c r="N68" s="7"/>
      <c r="O68" s="7"/>
      <c r="P68" s="7"/>
      <c r="Q68" s="15"/>
    </row>
    <row r="69" spans="1:17" x14ac:dyDescent="0.2">
      <c r="A69" s="11">
        <v>26</v>
      </c>
      <c r="B69" s="12">
        <v>40281</v>
      </c>
      <c r="C69" s="11">
        <v>17113611</v>
      </c>
      <c r="D69" s="13" t="s">
        <v>190</v>
      </c>
      <c r="E69" s="15">
        <v>198.249</v>
      </c>
      <c r="F69" s="15">
        <v>14.3475</v>
      </c>
      <c r="G69" s="15">
        <v>35.8446</v>
      </c>
      <c r="H69" s="15">
        <v>141.733</v>
      </c>
      <c r="I69" s="15">
        <v>406.61309999999997</v>
      </c>
      <c r="J69" s="15">
        <v>0.31130000000000002</v>
      </c>
      <c r="K69" s="15">
        <v>26.601400000000002</v>
      </c>
      <c r="L69" s="15">
        <v>297.2</v>
      </c>
      <c r="M69" s="15">
        <v>101.2784</v>
      </c>
      <c r="N69" s="15"/>
      <c r="O69" s="15"/>
      <c r="P69" s="15"/>
      <c r="Q69" s="15"/>
    </row>
    <row r="70" spans="1:17" x14ac:dyDescent="0.2">
      <c r="A70" s="11">
        <v>26</v>
      </c>
      <c r="B70" s="12">
        <v>42206</v>
      </c>
      <c r="C70" s="3">
        <v>17113611</v>
      </c>
      <c r="D70" s="17" t="s">
        <v>190</v>
      </c>
      <c r="E70" s="15">
        <f>255.624*2</f>
        <v>511.24799999999999</v>
      </c>
      <c r="F70" s="15">
        <v>63.0167</v>
      </c>
      <c r="G70" s="15">
        <v>47.059600000000003</v>
      </c>
      <c r="H70" s="15">
        <v>146.54900000000001</v>
      </c>
      <c r="I70" s="15">
        <v>812.91489999999999</v>
      </c>
      <c r="J70" s="15">
        <v>0.40649999999999997</v>
      </c>
      <c r="K70" s="15">
        <v>26.129799999999999</v>
      </c>
      <c r="L70" s="15">
        <v>82</v>
      </c>
      <c r="M70" s="15">
        <v>135.27279999999999</v>
      </c>
      <c r="N70" s="15"/>
      <c r="O70" s="15"/>
      <c r="P70" s="15"/>
      <c r="Q70" s="7"/>
    </row>
    <row r="71" spans="1:17" x14ac:dyDescent="0.2">
      <c r="A71" s="11">
        <v>26</v>
      </c>
      <c r="B71" s="12">
        <v>43550</v>
      </c>
      <c r="C71" s="11">
        <v>17113611</v>
      </c>
      <c r="D71" s="13" t="s">
        <v>190</v>
      </c>
      <c r="E71" s="15">
        <v>155.52799999999999</v>
      </c>
      <c r="F71" s="15">
        <v>21.752700000000001</v>
      </c>
      <c r="G71" s="15">
        <v>24.533200000000001</v>
      </c>
      <c r="H71" s="15">
        <v>125.514</v>
      </c>
      <c r="I71" s="15">
        <v>341.98379999999997</v>
      </c>
      <c r="J71" s="15" t="s">
        <v>127</v>
      </c>
      <c r="K71" s="15">
        <v>3.7078000000000002</v>
      </c>
      <c r="L71" s="15">
        <v>96</v>
      </c>
      <c r="M71" s="15">
        <v>28.151700000000002</v>
      </c>
      <c r="N71" s="15"/>
      <c r="O71" s="15"/>
      <c r="P71" s="15"/>
      <c r="Q71" s="15"/>
    </row>
    <row r="72" spans="1:17" x14ac:dyDescent="0.2">
      <c r="A72" s="11">
        <v>26</v>
      </c>
      <c r="B72" s="12">
        <v>43599</v>
      </c>
      <c r="C72" s="11">
        <v>17113611</v>
      </c>
      <c r="D72" s="13" t="s">
        <v>190</v>
      </c>
      <c r="E72" s="15">
        <v>415.084</v>
      </c>
      <c r="F72" s="15">
        <v>47.944899999999997</v>
      </c>
      <c r="G72" s="15">
        <v>46.122799999999998</v>
      </c>
      <c r="H72" s="15">
        <v>236.029</v>
      </c>
      <c r="I72" s="15">
        <v>798.4941</v>
      </c>
      <c r="J72" s="15" t="s">
        <v>127</v>
      </c>
      <c r="K72" s="15">
        <v>10.5365</v>
      </c>
      <c r="L72" s="15">
        <v>171</v>
      </c>
      <c r="M72" s="15">
        <v>59.765000000000001</v>
      </c>
      <c r="N72" s="15"/>
      <c r="O72" s="15"/>
      <c r="P72" s="15"/>
      <c r="Q72" s="15"/>
    </row>
    <row r="73" spans="1:17" x14ac:dyDescent="0.2">
      <c r="A73" s="11">
        <v>27</v>
      </c>
      <c r="B73" s="12">
        <v>40932</v>
      </c>
      <c r="C73" s="11">
        <v>17113612</v>
      </c>
      <c r="D73" s="13" t="s">
        <v>192</v>
      </c>
      <c r="E73" s="15">
        <v>338.40199999999999</v>
      </c>
      <c r="F73" s="15">
        <v>28.243600000000001</v>
      </c>
      <c r="G73" s="15">
        <v>7.4122999999999994E-2</v>
      </c>
      <c r="H73" s="15">
        <v>435.09699999999998</v>
      </c>
      <c r="I73" s="15">
        <v>372.26029999999997</v>
      </c>
      <c r="J73" s="15">
        <v>0.874</v>
      </c>
      <c r="K73" s="15">
        <v>11.638299999999999</v>
      </c>
      <c r="L73" s="15">
        <v>1481</v>
      </c>
      <c r="M73" s="15">
        <v>78.464500000000001</v>
      </c>
      <c r="N73" s="15"/>
      <c r="O73" s="15"/>
      <c r="P73" s="15"/>
      <c r="Q73" s="15"/>
    </row>
    <row r="74" spans="1:17" x14ac:dyDescent="0.2">
      <c r="A74" s="11">
        <v>27</v>
      </c>
      <c r="B74" s="12">
        <v>40944</v>
      </c>
      <c r="C74" s="11">
        <v>17113612</v>
      </c>
      <c r="D74" s="13" t="s">
        <v>192</v>
      </c>
      <c r="E74" s="15">
        <v>457.65699999999998</v>
      </c>
      <c r="F74" s="15">
        <v>8.9486500000000007</v>
      </c>
      <c r="G74" s="15">
        <v>0.73368800000000001</v>
      </c>
      <c r="H74" s="15">
        <v>333.99099999999999</v>
      </c>
      <c r="I74" s="15">
        <v>726.61149999999998</v>
      </c>
      <c r="J74" s="15">
        <v>1.8268</v>
      </c>
      <c r="K74" s="15">
        <v>16.7041</v>
      </c>
      <c r="L74" s="15">
        <v>237</v>
      </c>
      <c r="M74" s="15">
        <v>160.3014</v>
      </c>
      <c r="N74" s="15"/>
      <c r="O74" s="15"/>
      <c r="P74" s="15"/>
      <c r="Q74" s="15"/>
    </row>
    <row r="75" spans="1:17" x14ac:dyDescent="0.2">
      <c r="A75" s="11">
        <v>27</v>
      </c>
      <c r="B75" s="12">
        <v>41018</v>
      </c>
      <c r="C75" s="11">
        <v>17113612</v>
      </c>
      <c r="D75" s="13" t="s">
        <v>192</v>
      </c>
      <c r="E75" s="15">
        <v>482.72399999999999</v>
      </c>
      <c r="F75" s="15">
        <v>7.0631399999999998</v>
      </c>
      <c r="G75" s="15">
        <v>3.46739</v>
      </c>
      <c r="H75" s="15">
        <v>302.06700000000001</v>
      </c>
      <c r="I75" s="15">
        <v>870.88810000000001</v>
      </c>
      <c r="J75" s="15">
        <v>1.8355999999999999</v>
      </c>
      <c r="K75" s="15">
        <v>17.5228</v>
      </c>
      <c r="L75" s="15">
        <v>495</v>
      </c>
      <c r="M75" s="15">
        <v>193.18119999999999</v>
      </c>
      <c r="N75" s="15"/>
      <c r="O75" s="15"/>
      <c r="P75" s="15"/>
      <c r="Q75" s="63"/>
    </row>
    <row r="76" spans="1:17" x14ac:dyDescent="0.2">
      <c r="A76" s="11">
        <v>27</v>
      </c>
      <c r="B76" s="12">
        <v>41245</v>
      </c>
      <c r="C76" s="11">
        <v>17113612</v>
      </c>
      <c r="D76" s="13" t="s">
        <v>192</v>
      </c>
      <c r="E76" s="15">
        <v>41.1372</v>
      </c>
      <c r="F76" s="15">
        <v>1.60382</v>
      </c>
      <c r="G76" s="15">
        <v>11.104799999999999</v>
      </c>
      <c r="H76" s="15">
        <v>63.116</v>
      </c>
      <c r="I76" s="15">
        <v>90.567499999999995</v>
      </c>
      <c r="J76" s="15">
        <v>0.34649999999999997</v>
      </c>
      <c r="K76" s="15">
        <v>19.041599999999999</v>
      </c>
      <c r="L76" s="15">
        <v>183</v>
      </c>
      <c r="M76" s="15">
        <v>25.369599999999998</v>
      </c>
      <c r="N76" s="15" t="s">
        <v>193</v>
      </c>
      <c r="O76" s="15"/>
      <c r="P76" s="15"/>
      <c r="Q76" s="15"/>
    </row>
    <row r="77" spans="1:17" x14ac:dyDescent="0.2">
      <c r="A77" s="11">
        <v>27</v>
      </c>
      <c r="B77" s="12">
        <v>41245</v>
      </c>
      <c r="C77" s="11">
        <v>17113612</v>
      </c>
      <c r="D77" s="13" t="s">
        <v>192</v>
      </c>
      <c r="E77" s="15">
        <v>42.568300000000001</v>
      </c>
      <c r="F77" s="15">
        <v>2.4294699999999998</v>
      </c>
      <c r="G77" s="15">
        <v>17.6599</v>
      </c>
      <c r="H77" s="15">
        <v>96.119799999999998</v>
      </c>
      <c r="I77" s="15">
        <v>100.74299999999999</v>
      </c>
      <c r="J77" s="15">
        <v>0.31769999999999998</v>
      </c>
      <c r="K77" s="15">
        <v>25.436900000000001</v>
      </c>
      <c r="L77" s="15">
        <v>217</v>
      </c>
      <c r="M77" s="15">
        <v>118.3412</v>
      </c>
      <c r="N77" s="15" t="s">
        <v>193</v>
      </c>
      <c r="O77" s="15"/>
      <c r="P77" s="15"/>
      <c r="Q77" s="15"/>
    </row>
    <row r="78" spans="1:17" x14ac:dyDescent="0.2">
      <c r="A78" s="11">
        <v>27</v>
      </c>
      <c r="B78" s="12">
        <v>41245</v>
      </c>
      <c r="C78" s="11">
        <v>17113612</v>
      </c>
      <c r="D78" s="13" t="s">
        <v>192</v>
      </c>
      <c r="E78" s="15">
        <v>104.681</v>
      </c>
      <c r="F78" s="15">
        <v>9.1282599999999992</v>
      </c>
      <c r="G78" s="15">
        <v>42.1203</v>
      </c>
      <c r="H78" s="15">
        <v>178.15799999999999</v>
      </c>
      <c r="I78" s="15">
        <v>208.91329999999999</v>
      </c>
      <c r="J78" s="15">
        <v>0.6109</v>
      </c>
      <c r="K78" s="15">
        <v>139.04920000000001</v>
      </c>
      <c r="L78" s="15">
        <v>428</v>
      </c>
      <c r="M78" s="15">
        <v>156.47200000000001</v>
      </c>
      <c r="N78" s="15" t="s">
        <v>193</v>
      </c>
      <c r="O78" s="15"/>
      <c r="P78" s="15"/>
      <c r="Q78" s="15"/>
    </row>
    <row r="79" spans="1:17" x14ac:dyDescent="0.2">
      <c r="A79" s="11">
        <v>27</v>
      </c>
      <c r="B79" s="12">
        <v>42200</v>
      </c>
      <c r="C79" s="11">
        <v>17113612</v>
      </c>
      <c r="D79" s="13" t="s">
        <v>192</v>
      </c>
      <c r="E79" s="15">
        <v>376.553</v>
      </c>
      <c r="F79" s="15">
        <v>3.3759899999999998</v>
      </c>
      <c r="G79" s="15">
        <v>23.368400000000001</v>
      </c>
      <c r="H79" s="15">
        <v>275.41300000000001</v>
      </c>
      <c r="I79" s="15">
        <v>637.11599999999999</v>
      </c>
      <c r="J79" s="15">
        <v>1.9554</v>
      </c>
      <c r="K79" s="15">
        <v>24.549399999999999</v>
      </c>
      <c r="L79" s="15">
        <v>220</v>
      </c>
      <c r="M79" s="15">
        <v>206.43049999999999</v>
      </c>
      <c r="N79" s="15"/>
      <c r="O79" s="15"/>
      <c r="P79" s="15"/>
      <c r="Q79" s="7"/>
    </row>
    <row r="80" spans="1:17" x14ac:dyDescent="0.2">
      <c r="A80" s="11">
        <v>27</v>
      </c>
      <c r="B80" s="12">
        <v>42914</v>
      </c>
      <c r="C80" s="11">
        <v>17113612</v>
      </c>
      <c r="D80" s="13" t="s">
        <v>192</v>
      </c>
      <c r="E80" s="15">
        <v>106.91</v>
      </c>
      <c r="F80" s="15">
        <v>2.2718099999999999</v>
      </c>
      <c r="G80" s="15">
        <v>10.7148</v>
      </c>
      <c r="H80" s="15">
        <v>109.36199999999999</v>
      </c>
      <c r="I80" s="15">
        <v>165.7071</v>
      </c>
      <c r="J80" s="15"/>
      <c r="K80" s="15">
        <v>80.479900000000001</v>
      </c>
      <c r="L80" s="15">
        <v>178</v>
      </c>
      <c r="M80" s="15">
        <v>47.3202</v>
      </c>
      <c r="N80" s="15"/>
      <c r="O80" s="15"/>
      <c r="P80" s="15"/>
      <c r="Q80" s="15"/>
    </row>
    <row r="81" spans="1:17" x14ac:dyDescent="0.2">
      <c r="A81" s="11">
        <v>27</v>
      </c>
      <c r="B81" s="12">
        <v>43150</v>
      </c>
      <c r="C81" s="11">
        <v>17113612</v>
      </c>
      <c r="D81" s="13" t="s">
        <v>192</v>
      </c>
      <c r="E81" s="15">
        <v>431.31599999999997</v>
      </c>
      <c r="F81" s="15">
        <v>3.6482999999999999</v>
      </c>
      <c r="G81" s="15">
        <v>21.723800000000001</v>
      </c>
      <c r="H81" s="15">
        <v>291.94799999999998</v>
      </c>
      <c r="I81" s="15">
        <v>720.01710000000003</v>
      </c>
      <c r="J81" s="15" t="s">
        <v>148</v>
      </c>
      <c r="K81" s="15">
        <v>25.434799999999999</v>
      </c>
      <c r="L81" s="15">
        <v>189</v>
      </c>
      <c r="M81" s="15">
        <v>157.96629999999999</v>
      </c>
      <c r="N81" s="7"/>
      <c r="O81" s="7"/>
      <c r="P81" s="7"/>
      <c r="Q81" s="15"/>
    </row>
    <row r="82" spans="1:17" x14ac:dyDescent="0.2">
      <c r="A82" s="11">
        <v>27</v>
      </c>
      <c r="B82" s="12">
        <v>43509</v>
      </c>
      <c r="C82" s="11">
        <v>17113612</v>
      </c>
      <c r="D82" s="13" t="s">
        <v>192</v>
      </c>
      <c r="E82" s="15">
        <v>390.46199999999999</v>
      </c>
      <c r="F82" s="15">
        <v>3.4178899999999999</v>
      </c>
      <c r="G82" s="15">
        <v>17.956800000000001</v>
      </c>
      <c r="H82" s="15">
        <v>231.833</v>
      </c>
      <c r="I82" s="15">
        <v>542.88310000000001</v>
      </c>
      <c r="J82" s="15"/>
      <c r="K82" s="15">
        <v>32.140700000000002</v>
      </c>
      <c r="L82" s="15">
        <v>230</v>
      </c>
      <c r="M82" s="15">
        <v>147.40969999999999</v>
      </c>
      <c r="N82" s="15"/>
      <c r="O82" s="15"/>
      <c r="P82" s="15"/>
      <c r="Q82" s="15"/>
    </row>
    <row r="83" spans="1:17" x14ac:dyDescent="0.2">
      <c r="A83" s="11">
        <v>28</v>
      </c>
      <c r="B83" s="12">
        <v>40932</v>
      </c>
      <c r="C83" s="11">
        <v>17113613</v>
      </c>
      <c r="D83" s="13" t="s">
        <v>195</v>
      </c>
      <c r="E83" s="15">
        <v>748.68600000000004</v>
      </c>
      <c r="F83" s="15">
        <v>6.1091800000000003</v>
      </c>
      <c r="G83" s="15">
        <v>26.257999999999999</v>
      </c>
      <c r="H83" s="15">
        <v>203.143</v>
      </c>
      <c r="I83" s="15">
        <v>989.55039999999997</v>
      </c>
      <c r="J83" s="15">
        <v>1.2919</v>
      </c>
      <c r="K83" s="15">
        <v>39.394599999999997</v>
      </c>
      <c r="L83" s="15">
        <v>258</v>
      </c>
      <c r="M83" s="15">
        <v>221.61150000000001</v>
      </c>
      <c r="N83" s="15"/>
      <c r="O83" s="15"/>
      <c r="P83" s="15"/>
      <c r="Q83" s="15"/>
    </row>
    <row r="84" spans="1:17" x14ac:dyDescent="0.2">
      <c r="A84" s="11">
        <v>28</v>
      </c>
      <c r="B84" s="12">
        <v>41058</v>
      </c>
      <c r="C84" s="11">
        <v>17113613</v>
      </c>
      <c r="D84" s="13" t="s">
        <v>195</v>
      </c>
      <c r="E84" s="15">
        <v>732.24599999999998</v>
      </c>
      <c r="F84" s="15">
        <v>8.9938900000000004</v>
      </c>
      <c r="G84" s="15">
        <v>27.7394</v>
      </c>
      <c r="H84" s="15">
        <v>209.67</v>
      </c>
      <c r="I84" s="15">
        <v>940.65970000000004</v>
      </c>
      <c r="J84" s="15">
        <v>0.9647</v>
      </c>
      <c r="K84" s="15">
        <v>38.852600000000002</v>
      </c>
      <c r="L84" s="15">
        <v>216</v>
      </c>
      <c r="M84" s="15">
        <v>229.8656</v>
      </c>
      <c r="N84" s="15"/>
      <c r="O84" s="15"/>
      <c r="P84" s="15"/>
      <c r="Q84" s="15"/>
    </row>
    <row r="85" spans="1:17" x14ac:dyDescent="0.2">
      <c r="A85" s="11">
        <v>28</v>
      </c>
      <c r="B85" s="12">
        <v>41976</v>
      </c>
      <c r="C85" s="11">
        <v>17113613</v>
      </c>
      <c r="D85" s="13" t="s">
        <v>195</v>
      </c>
      <c r="E85" s="15">
        <v>338.01600000000002</v>
      </c>
      <c r="F85" s="15">
        <v>2.3274900000000001</v>
      </c>
      <c r="G85" s="15">
        <v>17.0059</v>
      </c>
      <c r="H85" s="15">
        <v>162.35300000000001</v>
      </c>
      <c r="I85" s="15">
        <v>387.73050000000001</v>
      </c>
      <c r="J85" s="15">
        <v>0.90500000000000003</v>
      </c>
      <c r="K85" s="15">
        <v>29.4879</v>
      </c>
      <c r="L85" s="15">
        <v>223</v>
      </c>
      <c r="M85" s="15">
        <v>148.8854</v>
      </c>
      <c r="N85" s="15"/>
      <c r="O85" s="15"/>
      <c r="P85" s="15"/>
      <c r="Q85" s="15"/>
    </row>
    <row r="86" spans="1:17" x14ac:dyDescent="0.2">
      <c r="A86" s="11">
        <v>28</v>
      </c>
      <c r="B86" s="12">
        <v>42206</v>
      </c>
      <c r="C86" s="11">
        <v>17113613</v>
      </c>
      <c r="D86" s="13" t="s">
        <v>195</v>
      </c>
      <c r="E86" s="15">
        <v>318.17399999999998</v>
      </c>
      <c r="F86" s="15">
        <v>2.2943199999999999</v>
      </c>
      <c r="G86" s="15">
        <v>15.065099999999999</v>
      </c>
      <c r="H86" s="15">
        <v>145.018</v>
      </c>
      <c r="I86" s="15">
        <v>366.80279999999999</v>
      </c>
      <c r="J86" s="15">
        <v>0.85850000000000004</v>
      </c>
      <c r="K86" s="15">
        <v>30.171299999999999</v>
      </c>
      <c r="L86" s="15">
        <v>244</v>
      </c>
      <c r="M86" s="15">
        <v>161.67699999999999</v>
      </c>
      <c r="N86" s="15"/>
      <c r="O86" s="15"/>
      <c r="P86" s="15"/>
      <c r="Q86" s="7"/>
    </row>
    <row r="87" spans="1:17" x14ac:dyDescent="0.2">
      <c r="A87" s="11">
        <v>28</v>
      </c>
      <c r="B87" s="12">
        <v>42870</v>
      </c>
      <c r="C87" s="11">
        <v>17113613</v>
      </c>
      <c r="D87" s="13" t="s">
        <v>195</v>
      </c>
      <c r="E87" s="15">
        <v>391.56299999999999</v>
      </c>
      <c r="F87" s="15">
        <v>2.1678999999999999</v>
      </c>
      <c r="G87" s="15">
        <v>11.3705</v>
      </c>
      <c r="H87" s="15">
        <v>128.14599999999999</v>
      </c>
      <c r="I87" s="15">
        <v>360.76429999999999</v>
      </c>
      <c r="J87" s="15"/>
      <c r="K87" s="15">
        <v>29.222899999999999</v>
      </c>
      <c r="L87" s="15">
        <v>263</v>
      </c>
      <c r="M87" s="15">
        <v>130.83420000000001</v>
      </c>
      <c r="N87" s="15"/>
      <c r="O87" s="15"/>
      <c r="P87" s="15"/>
      <c r="Q87" s="15"/>
    </row>
    <row r="88" spans="1:17" x14ac:dyDescent="0.2">
      <c r="A88" s="11">
        <v>28</v>
      </c>
      <c r="B88" s="19">
        <v>43111</v>
      </c>
      <c r="C88" s="11">
        <v>17113613</v>
      </c>
      <c r="D88" s="17" t="s">
        <v>195</v>
      </c>
      <c r="E88" s="15">
        <v>227.702</v>
      </c>
      <c r="F88" s="15">
        <v>2.0588899999999999</v>
      </c>
      <c r="G88" s="15">
        <v>10.3672</v>
      </c>
      <c r="H88" s="15">
        <v>97.703400000000002</v>
      </c>
      <c r="I88" s="15">
        <v>260.47210000000001</v>
      </c>
      <c r="J88" s="15" t="s">
        <v>148</v>
      </c>
      <c r="K88" s="15">
        <v>25.689</v>
      </c>
      <c r="L88" s="15">
        <v>236</v>
      </c>
      <c r="M88" s="15">
        <v>103.16330000000001</v>
      </c>
      <c r="N88" s="7"/>
      <c r="O88" s="7"/>
      <c r="P88" s="7"/>
      <c r="Q88" s="15"/>
    </row>
    <row r="89" spans="1:17" x14ac:dyDescent="0.2">
      <c r="A89" s="11">
        <v>28</v>
      </c>
      <c r="B89" s="12">
        <v>43508</v>
      </c>
      <c r="C89" s="11">
        <v>17113613</v>
      </c>
      <c r="D89" s="13" t="s">
        <v>195</v>
      </c>
      <c r="E89" s="15">
        <v>268.51299999999998</v>
      </c>
      <c r="F89" s="15">
        <v>1.9802200000000001</v>
      </c>
      <c r="G89" s="15">
        <v>10.1889</v>
      </c>
      <c r="H89" s="15">
        <v>97.997799999999998</v>
      </c>
      <c r="I89" s="15">
        <v>275.70760000000001</v>
      </c>
      <c r="J89" s="15" t="s">
        <v>148</v>
      </c>
      <c r="K89" s="15">
        <v>25.334099999999999</v>
      </c>
      <c r="L89" s="15">
        <v>239</v>
      </c>
      <c r="M89" s="15">
        <v>106.71129999999999</v>
      </c>
      <c r="N89" s="15"/>
      <c r="O89" s="15"/>
      <c r="P89" s="15"/>
      <c r="Q89" s="15"/>
    </row>
    <row r="90" spans="1:17" x14ac:dyDescent="0.2">
      <c r="A90" s="11">
        <v>29</v>
      </c>
      <c r="B90" s="12">
        <v>41695</v>
      </c>
      <c r="C90" s="11">
        <v>17113614</v>
      </c>
      <c r="D90" s="13" t="s">
        <v>200</v>
      </c>
      <c r="E90" s="15">
        <v>40.840299999999999</v>
      </c>
      <c r="F90" s="15">
        <v>2.5193300000000001</v>
      </c>
      <c r="G90" s="15">
        <v>12.025700000000001</v>
      </c>
      <c r="H90" s="15">
        <v>69.258099999999999</v>
      </c>
      <c r="I90" s="15">
        <v>94.223799999999997</v>
      </c>
      <c r="J90" s="15">
        <v>0.38790000000000002</v>
      </c>
      <c r="K90" s="15">
        <v>20.632400000000001</v>
      </c>
      <c r="L90" s="15">
        <v>193</v>
      </c>
      <c r="M90" s="15">
        <v>40.146999999999998</v>
      </c>
      <c r="N90" s="15"/>
      <c r="O90" s="15"/>
      <c r="P90" s="15"/>
      <c r="Q90" s="15"/>
    </row>
    <row r="91" spans="1:17" x14ac:dyDescent="0.2">
      <c r="A91" s="11">
        <v>29</v>
      </c>
      <c r="B91" s="12">
        <v>41813</v>
      </c>
      <c r="C91" s="11">
        <v>17113614</v>
      </c>
      <c r="D91" s="13" t="s">
        <v>200</v>
      </c>
      <c r="E91" s="15">
        <v>382.91699999999997</v>
      </c>
      <c r="F91" s="15">
        <v>67.132599999999996</v>
      </c>
      <c r="G91" s="15">
        <v>26.464600000000001</v>
      </c>
      <c r="H91" s="15">
        <v>151.56100000000001</v>
      </c>
      <c r="I91" s="15">
        <v>554.60130000000004</v>
      </c>
      <c r="J91" s="15">
        <v>0.40439999999999998</v>
      </c>
      <c r="K91" s="15">
        <v>26.963799999999999</v>
      </c>
      <c r="L91" s="15">
        <v>220</v>
      </c>
      <c r="M91" s="15">
        <v>218.67789999999999</v>
      </c>
      <c r="N91" s="15">
        <v>4.4371000000000001E-2</v>
      </c>
      <c r="O91" s="15"/>
      <c r="P91" s="15"/>
      <c r="Q91" s="15"/>
    </row>
    <row r="92" spans="1:17" x14ac:dyDescent="0.2">
      <c r="A92" s="11">
        <v>29</v>
      </c>
      <c r="B92" s="12">
        <v>42155</v>
      </c>
      <c r="C92" s="11">
        <v>17113614</v>
      </c>
      <c r="D92" s="13" t="s">
        <v>200</v>
      </c>
      <c r="E92" s="15">
        <v>343.59300000000002</v>
      </c>
      <c r="F92" s="15">
        <v>54.642099999999999</v>
      </c>
      <c r="G92" s="15">
        <v>26.524899999999999</v>
      </c>
      <c r="H92" s="15">
        <v>144.91</v>
      </c>
      <c r="I92" s="15">
        <v>513.39210000000003</v>
      </c>
      <c r="J92" s="15">
        <v>0.42870000000000003</v>
      </c>
      <c r="K92" s="15">
        <v>29.063199999999998</v>
      </c>
      <c r="L92" s="15">
        <v>206.6</v>
      </c>
      <c r="M92" s="15">
        <v>284.22340000000003</v>
      </c>
      <c r="N92" s="15"/>
      <c r="O92" s="15"/>
      <c r="P92" s="15"/>
      <c r="Q92" s="7"/>
    </row>
    <row r="93" spans="1:17" x14ac:dyDescent="0.2">
      <c r="A93" s="11">
        <v>29</v>
      </c>
      <c r="B93" s="12">
        <v>42880</v>
      </c>
      <c r="C93" s="11">
        <v>17113614</v>
      </c>
      <c r="D93" s="13" t="s">
        <v>200</v>
      </c>
      <c r="E93" s="15">
        <v>323.26799999999997</v>
      </c>
      <c r="F93" s="15">
        <v>58.539099999999998</v>
      </c>
      <c r="G93" s="15">
        <v>21.396100000000001</v>
      </c>
      <c r="H93" s="15">
        <v>122.20399999999999</v>
      </c>
      <c r="I93" s="15">
        <v>479.39400000000001</v>
      </c>
      <c r="J93" s="15"/>
      <c r="K93" s="15">
        <v>25.424299999999999</v>
      </c>
      <c r="L93" s="15">
        <v>194</v>
      </c>
      <c r="M93" s="15">
        <v>218.6472</v>
      </c>
      <c r="N93" s="15"/>
      <c r="O93" s="15"/>
      <c r="P93" s="15"/>
      <c r="Q93" s="15"/>
    </row>
    <row r="94" spans="1:17" x14ac:dyDescent="0.2">
      <c r="A94" s="11">
        <v>29</v>
      </c>
      <c r="B94" s="19">
        <v>43117</v>
      </c>
      <c r="C94" s="11">
        <v>17113614</v>
      </c>
      <c r="D94" s="13" t="s">
        <v>200</v>
      </c>
      <c r="E94" s="15">
        <v>349.69799999999998</v>
      </c>
      <c r="F94" s="15">
        <v>53.869700000000002</v>
      </c>
      <c r="G94" s="15">
        <v>23.868300000000001</v>
      </c>
      <c r="H94" s="15">
        <v>134.286</v>
      </c>
      <c r="I94" s="15">
        <v>528.8877</v>
      </c>
      <c r="J94" s="15" t="s">
        <v>148</v>
      </c>
      <c r="K94" s="15">
        <v>26.357500000000002</v>
      </c>
      <c r="L94" s="15">
        <v>199</v>
      </c>
      <c r="M94" s="15">
        <v>154.07740000000001</v>
      </c>
      <c r="N94" s="7"/>
      <c r="O94" s="7"/>
      <c r="P94" s="7"/>
      <c r="Q94" s="15"/>
    </row>
    <row r="95" spans="1:17" x14ac:dyDescent="0.2">
      <c r="A95" s="11">
        <v>29</v>
      </c>
      <c r="B95" s="12">
        <v>43514</v>
      </c>
      <c r="C95" s="11">
        <v>17113614</v>
      </c>
      <c r="D95" s="13" t="s">
        <v>200</v>
      </c>
      <c r="E95" s="15">
        <v>331.23</v>
      </c>
      <c r="F95" s="15">
        <v>62.199800000000003</v>
      </c>
      <c r="G95" s="15">
        <v>24.180900000000001</v>
      </c>
      <c r="H95" s="15">
        <v>127.568</v>
      </c>
      <c r="I95" s="15">
        <v>432.34179999999998</v>
      </c>
      <c r="J95" s="15"/>
      <c r="K95" s="15">
        <v>30.7667</v>
      </c>
      <c r="L95" s="15">
        <v>210</v>
      </c>
      <c r="M95" s="15">
        <f>31.9212
*10</f>
        <v>319.21199999999999</v>
      </c>
      <c r="N95" s="15"/>
      <c r="O95" s="15"/>
      <c r="P95" s="15"/>
      <c r="Q95" s="15"/>
    </row>
    <row r="96" spans="1:17" ht="15" customHeight="1" x14ac:dyDescent="0.2">
      <c r="A96" s="11">
        <v>30</v>
      </c>
      <c r="B96" s="12">
        <v>41704.20140046296</v>
      </c>
      <c r="C96" s="11">
        <v>17113615</v>
      </c>
      <c r="D96" s="13" t="s">
        <v>202</v>
      </c>
      <c r="E96" s="15">
        <v>94.505600000000001</v>
      </c>
      <c r="F96" s="15">
        <v>9.3624500000000008</v>
      </c>
      <c r="G96" s="15">
        <v>11.4209</v>
      </c>
      <c r="H96" s="15">
        <v>69.227500000000006</v>
      </c>
      <c r="I96" s="15">
        <v>132.3946</v>
      </c>
      <c r="J96" s="15">
        <v>0.3831</v>
      </c>
      <c r="K96" s="15">
        <v>30.8536</v>
      </c>
      <c r="L96" s="15">
        <v>220</v>
      </c>
      <c r="M96" s="15">
        <v>80.22</v>
      </c>
      <c r="N96" s="15"/>
      <c r="O96" s="15"/>
      <c r="P96" s="15"/>
      <c r="Q96" s="15"/>
    </row>
    <row r="97" spans="1:17" x14ac:dyDescent="0.2">
      <c r="A97" s="11">
        <v>30</v>
      </c>
      <c r="B97" s="12">
        <v>41814</v>
      </c>
      <c r="C97" s="11">
        <v>17113615</v>
      </c>
      <c r="D97" s="13" t="s">
        <v>202</v>
      </c>
      <c r="E97" s="15">
        <v>95.064700000000002</v>
      </c>
      <c r="F97" s="15">
        <v>9.5563800000000008</v>
      </c>
      <c r="G97" s="15">
        <v>13.6113</v>
      </c>
      <c r="H97" s="15">
        <v>75.084199999999996</v>
      </c>
      <c r="I97" s="15">
        <v>135.77029999999999</v>
      </c>
      <c r="J97" s="15">
        <v>0.34939999999999999</v>
      </c>
      <c r="K97" s="15">
        <v>28.156600000000001</v>
      </c>
      <c r="L97" s="15">
        <v>212</v>
      </c>
      <c r="M97" s="15">
        <v>75.926400000000001</v>
      </c>
      <c r="N97" s="15">
        <v>3.8510999999999997E-2</v>
      </c>
      <c r="O97" s="15"/>
      <c r="P97" s="15"/>
      <c r="Q97" s="15"/>
    </row>
    <row r="98" spans="1:17" x14ac:dyDescent="0.2">
      <c r="A98" s="11">
        <v>30</v>
      </c>
      <c r="B98" s="12">
        <v>42158</v>
      </c>
      <c r="C98" s="11">
        <v>17113615</v>
      </c>
      <c r="D98" s="13" t="s">
        <v>202</v>
      </c>
      <c r="E98" s="15">
        <v>250.19499999999999</v>
      </c>
      <c r="F98" s="15">
        <v>31.361599999999999</v>
      </c>
      <c r="G98" s="15">
        <v>16.478400000000001</v>
      </c>
      <c r="H98" s="15">
        <v>68.5916</v>
      </c>
      <c r="I98" s="15">
        <v>143.5804</v>
      </c>
      <c r="J98" s="15">
        <v>0.4965</v>
      </c>
      <c r="K98" s="15">
        <v>53.3003</v>
      </c>
      <c r="L98" s="15">
        <v>283.2</v>
      </c>
      <c r="M98" s="15">
        <v>372.88209999999998</v>
      </c>
      <c r="N98" s="15"/>
      <c r="O98" s="15"/>
      <c r="P98" s="15"/>
      <c r="Q98" s="7"/>
    </row>
    <row r="99" spans="1:17" x14ac:dyDescent="0.2">
      <c r="A99" s="11">
        <v>30</v>
      </c>
      <c r="B99" s="12">
        <v>42869</v>
      </c>
      <c r="C99" s="11">
        <v>17113615</v>
      </c>
      <c r="D99" s="13" t="s">
        <v>202</v>
      </c>
      <c r="E99" s="15">
        <v>155.74799999999999</v>
      </c>
      <c r="F99" s="15">
        <v>19.648</v>
      </c>
      <c r="G99" s="15">
        <v>12.4353</v>
      </c>
      <c r="H99" s="15">
        <v>69.606499999999997</v>
      </c>
      <c r="I99" s="15">
        <v>131.71789999999999</v>
      </c>
      <c r="J99" s="15"/>
      <c r="K99" s="15">
        <v>39.505499999999998</v>
      </c>
      <c r="L99" s="15">
        <v>231</v>
      </c>
      <c r="M99" s="15">
        <v>180.53</v>
      </c>
      <c r="N99" s="15"/>
      <c r="O99" s="15"/>
      <c r="P99" s="15"/>
      <c r="Q99" s="15"/>
    </row>
    <row r="100" spans="1:17" x14ac:dyDescent="0.2">
      <c r="A100" s="11">
        <v>30</v>
      </c>
      <c r="B100" s="19">
        <v>43111</v>
      </c>
      <c r="C100" s="11">
        <v>17113615</v>
      </c>
      <c r="D100" s="13" t="s">
        <v>202</v>
      </c>
      <c r="E100" s="15">
        <v>72.636799999999994</v>
      </c>
      <c r="F100" s="15">
        <v>8.5333900000000007</v>
      </c>
      <c r="G100" s="15">
        <v>11.779500000000001</v>
      </c>
      <c r="H100" s="15">
        <v>68.802999999999997</v>
      </c>
      <c r="I100" s="15">
        <v>102.4389</v>
      </c>
      <c r="J100" s="15"/>
      <c r="K100" s="15">
        <v>27.757300000000001</v>
      </c>
      <c r="L100" s="15">
        <v>208</v>
      </c>
      <c r="M100" s="15">
        <v>76.183000000000007</v>
      </c>
      <c r="N100" s="7"/>
      <c r="O100" s="7"/>
      <c r="P100" s="7"/>
      <c r="Q100" s="15"/>
    </row>
    <row r="101" spans="1:17" x14ac:dyDescent="0.2">
      <c r="A101" s="11">
        <v>30</v>
      </c>
      <c r="B101" s="12">
        <v>43506</v>
      </c>
      <c r="C101" s="11">
        <v>17113615</v>
      </c>
      <c r="D101" s="13" t="s">
        <v>202</v>
      </c>
      <c r="E101" s="15">
        <v>85.325400000000002</v>
      </c>
      <c r="F101" s="15">
        <v>11.126899999999999</v>
      </c>
      <c r="G101" s="15">
        <v>13.606199999999999</v>
      </c>
      <c r="H101" s="15">
        <v>78.706500000000005</v>
      </c>
      <c r="I101" s="15">
        <v>105.0933</v>
      </c>
      <c r="J101" s="15" t="s">
        <v>148</v>
      </c>
      <c r="K101" s="15">
        <v>28.040199999999999</v>
      </c>
      <c r="L101" s="15">
        <v>208</v>
      </c>
      <c r="M101" s="15">
        <v>79.162700000000001</v>
      </c>
      <c r="N101" s="15"/>
      <c r="O101" s="15"/>
      <c r="P101" s="15"/>
      <c r="Q101" s="15"/>
    </row>
    <row r="102" spans="1:17" x14ac:dyDescent="0.2">
      <c r="A102" s="11">
        <v>31</v>
      </c>
      <c r="B102" s="12">
        <v>41704.20140046296</v>
      </c>
      <c r="C102" s="11">
        <v>17113616</v>
      </c>
      <c r="D102" s="13" t="s">
        <v>203</v>
      </c>
      <c r="E102" s="15">
        <v>73.029399999999995</v>
      </c>
      <c r="F102" s="15">
        <v>3.3404699999999998</v>
      </c>
      <c r="G102" s="15">
        <v>8.5534300000000005</v>
      </c>
      <c r="H102" s="15">
        <v>28.784800000000001</v>
      </c>
      <c r="I102" s="15">
        <v>93.771900000000002</v>
      </c>
      <c r="J102" s="15">
        <v>0.35709999999999997</v>
      </c>
      <c r="K102" s="15">
        <v>1.5449999999999999</v>
      </c>
      <c r="L102" s="15">
        <v>214</v>
      </c>
      <c r="M102" s="15">
        <v>0.61850000000000005</v>
      </c>
      <c r="N102" s="15"/>
      <c r="O102" s="15"/>
      <c r="P102" s="15"/>
      <c r="Q102" s="15"/>
    </row>
    <row r="103" spans="1:17" x14ac:dyDescent="0.2">
      <c r="A103" s="11">
        <v>31</v>
      </c>
      <c r="B103" s="12">
        <v>41814</v>
      </c>
      <c r="C103" s="11">
        <v>17113616</v>
      </c>
      <c r="D103" s="13" t="s">
        <v>203</v>
      </c>
      <c r="E103" s="15">
        <v>73.758200000000002</v>
      </c>
      <c r="F103" s="15">
        <v>3.3839899999999998</v>
      </c>
      <c r="G103" s="15">
        <v>9.4188899999999993</v>
      </c>
      <c r="H103" s="15">
        <v>30.2728</v>
      </c>
      <c r="I103" s="15">
        <v>91.189499999999995</v>
      </c>
      <c r="J103" s="15">
        <v>0.32879999999999998</v>
      </c>
      <c r="K103" s="15">
        <v>0.85040000000000004</v>
      </c>
      <c r="L103" s="15">
        <v>211</v>
      </c>
      <c r="M103" s="15">
        <v>0.42030000000000001</v>
      </c>
      <c r="N103" s="15">
        <v>4.5808000000000001E-2</v>
      </c>
      <c r="O103" s="15"/>
      <c r="P103" s="15"/>
      <c r="Q103" s="15"/>
    </row>
    <row r="104" spans="1:17" x14ac:dyDescent="0.2">
      <c r="A104" s="11">
        <v>31</v>
      </c>
      <c r="B104" s="12">
        <v>42158</v>
      </c>
      <c r="C104" s="11">
        <v>17113616</v>
      </c>
      <c r="D104" s="13" t="s">
        <v>203</v>
      </c>
      <c r="E104" s="15">
        <v>81.581800000000001</v>
      </c>
      <c r="F104" s="15">
        <v>4.0440100000000001</v>
      </c>
      <c r="G104" s="15">
        <v>10.180899999999999</v>
      </c>
      <c r="H104" s="15">
        <v>30.6538</v>
      </c>
      <c r="I104" s="15">
        <v>98.94</v>
      </c>
      <c r="J104" s="15">
        <v>0.35780000000000001</v>
      </c>
      <c r="K104" s="15">
        <v>2.6006</v>
      </c>
      <c r="L104" s="15">
        <v>212.4</v>
      </c>
      <c r="M104" s="15">
        <v>4.7266000000000004</v>
      </c>
      <c r="N104" s="15"/>
      <c r="O104" s="15"/>
      <c r="P104" s="15"/>
      <c r="Q104" s="7"/>
    </row>
    <row r="105" spans="1:17" x14ac:dyDescent="0.2">
      <c r="A105" s="11">
        <v>31</v>
      </c>
      <c r="B105" s="12">
        <v>42869</v>
      </c>
      <c r="C105" s="11">
        <v>17113616</v>
      </c>
      <c r="D105" s="13" t="s">
        <v>203</v>
      </c>
      <c r="E105" s="15">
        <v>82.232900000000001</v>
      </c>
      <c r="F105" s="15">
        <v>3.0904199999999999</v>
      </c>
      <c r="G105" s="15">
        <v>8.63279</v>
      </c>
      <c r="H105" s="15">
        <v>30.998699999999999</v>
      </c>
      <c r="I105" s="15">
        <v>100.9863</v>
      </c>
      <c r="J105" s="15">
        <v>0.41959999999999997</v>
      </c>
      <c r="K105" s="15" t="s">
        <v>128</v>
      </c>
      <c r="L105" s="15">
        <v>225</v>
      </c>
      <c r="M105" s="15" t="s">
        <v>128</v>
      </c>
      <c r="N105" s="15"/>
      <c r="O105" s="15"/>
      <c r="P105" s="15"/>
      <c r="Q105" s="15"/>
    </row>
    <row r="106" spans="1:17" x14ac:dyDescent="0.2">
      <c r="A106" s="11">
        <v>31</v>
      </c>
      <c r="B106" s="19">
        <v>43111</v>
      </c>
      <c r="C106" s="11">
        <v>17113616</v>
      </c>
      <c r="D106" s="13" t="s">
        <v>203</v>
      </c>
      <c r="E106" s="15">
        <v>71.057400000000001</v>
      </c>
      <c r="F106" s="15">
        <v>3.1579299999999999</v>
      </c>
      <c r="G106" s="15">
        <v>9.4568899999999996</v>
      </c>
      <c r="H106" s="15">
        <v>31.216100000000001</v>
      </c>
      <c r="I106" s="15">
        <v>102.5287</v>
      </c>
      <c r="J106" s="15">
        <v>0.3836</v>
      </c>
      <c r="K106" s="15" t="s">
        <v>128</v>
      </c>
      <c r="L106" s="15">
        <v>201</v>
      </c>
      <c r="M106" s="15" t="s">
        <v>131</v>
      </c>
      <c r="N106" s="7"/>
      <c r="O106" s="7"/>
      <c r="P106" s="7"/>
      <c r="Q106" s="15"/>
    </row>
    <row r="107" spans="1:17" x14ac:dyDescent="0.2">
      <c r="A107" s="11">
        <v>31</v>
      </c>
      <c r="B107" s="12">
        <v>43506</v>
      </c>
      <c r="C107" s="11">
        <v>17113616</v>
      </c>
      <c r="D107" s="13" t="s">
        <v>203</v>
      </c>
      <c r="E107" s="15">
        <v>74.700100000000006</v>
      </c>
      <c r="F107" s="15">
        <v>3.30139</v>
      </c>
      <c r="G107" s="15">
        <v>9.9748800000000006</v>
      </c>
      <c r="H107" s="15">
        <v>32.596400000000003</v>
      </c>
      <c r="I107" s="15">
        <v>99.563100000000006</v>
      </c>
      <c r="J107" s="15">
        <v>0.2646</v>
      </c>
      <c r="K107" s="15">
        <v>0.69269999999999998</v>
      </c>
      <c r="L107" s="15">
        <v>203</v>
      </c>
      <c r="M107" s="15" t="s">
        <v>128</v>
      </c>
      <c r="N107" s="15"/>
      <c r="O107" s="15"/>
      <c r="P107" s="15"/>
      <c r="Q107" s="15"/>
    </row>
    <row r="108" spans="1:17" ht="15" customHeight="1" x14ac:dyDescent="0.2">
      <c r="A108" s="11">
        <v>32</v>
      </c>
      <c r="B108" s="12">
        <v>41815</v>
      </c>
      <c r="C108" s="11">
        <v>17113617</v>
      </c>
      <c r="D108" s="13" t="s">
        <v>204</v>
      </c>
      <c r="E108" s="15">
        <v>159.14699999999999</v>
      </c>
      <c r="F108" s="15">
        <v>4.6603000000000003</v>
      </c>
      <c r="G108" s="15">
        <v>20.5076</v>
      </c>
      <c r="H108" s="15">
        <v>97.584100000000007</v>
      </c>
      <c r="I108" s="15">
        <v>249.0942</v>
      </c>
      <c r="J108" s="15">
        <v>0.70730000000000004</v>
      </c>
      <c r="K108" s="15">
        <v>23.416899999999998</v>
      </c>
      <c r="L108" s="15">
        <v>232</v>
      </c>
      <c r="M108" s="15">
        <v>64.883600000000001</v>
      </c>
      <c r="N108" s="15"/>
      <c r="O108" s="15"/>
      <c r="P108" s="15"/>
      <c r="Q108" s="15"/>
    </row>
    <row r="109" spans="1:17" x14ac:dyDescent="0.2">
      <c r="A109" s="11">
        <v>32</v>
      </c>
      <c r="B109" s="12">
        <v>41862</v>
      </c>
      <c r="C109" s="11">
        <v>17113617</v>
      </c>
      <c r="D109" s="13" t="s">
        <v>204</v>
      </c>
      <c r="E109" s="15">
        <v>162.72</v>
      </c>
      <c r="F109" s="15">
        <v>5.2499099999999999</v>
      </c>
      <c r="G109" s="15">
        <v>21.3415</v>
      </c>
      <c r="H109" s="15">
        <v>102.68600000000001</v>
      </c>
      <c r="I109" s="15">
        <v>249.80250000000001</v>
      </c>
      <c r="J109" s="15">
        <v>0.77949999999999997</v>
      </c>
      <c r="K109" s="15">
        <v>26.659800000000001</v>
      </c>
      <c r="L109" s="15">
        <v>242</v>
      </c>
      <c r="M109" s="15">
        <v>76.162499999999994</v>
      </c>
      <c r="N109" s="15"/>
      <c r="O109" s="15"/>
      <c r="P109" s="15"/>
      <c r="Q109" s="15"/>
    </row>
    <row r="110" spans="1:17" x14ac:dyDescent="0.2">
      <c r="A110" s="11">
        <v>32</v>
      </c>
      <c r="B110" s="12">
        <v>42158</v>
      </c>
      <c r="C110" s="11">
        <v>17113617</v>
      </c>
      <c r="D110" s="13" t="s">
        <v>204</v>
      </c>
      <c r="E110" s="15">
        <v>177.52199999999999</v>
      </c>
      <c r="F110" s="15">
        <v>3.67686</v>
      </c>
      <c r="G110" s="15">
        <v>27.837199999999999</v>
      </c>
      <c r="H110" s="15">
        <v>144.91</v>
      </c>
      <c r="I110" s="15">
        <v>306.75459999999998</v>
      </c>
      <c r="J110" s="15">
        <v>0.93030000000000002</v>
      </c>
      <c r="K110" s="15">
        <v>35.816099999999999</v>
      </c>
      <c r="L110" s="15">
        <v>245</v>
      </c>
      <c r="M110" s="15">
        <v>121.73480000000001</v>
      </c>
      <c r="N110" s="15"/>
      <c r="O110" s="15"/>
      <c r="P110" s="15"/>
      <c r="Q110" s="7"/>
    </row>
    <row r="111" spans="1:17" x14ac:dyDescent="0.2">
      <c r="A111" s="11">
        <v>32</v>
      </c>
      <c r="B111" s="12">
        <v>42870</v>
      </c>
      <c r="C111" s="11">
        <v>17113617</v>
      </c>
      <c r="D111" s="13" t="s">
        <v>204</v>
      </c>
      <c r="E111" s="15">
        <v>101.11499999999999</v>
      </c>
      <c r="F111" s="15">
        <v>2.2794699999999999</v>
      </c>
      <c r="G111" s="15">
        <v>24.071200000000001</v>
      </c>
      <c r="H111" s="15">
        <v>127.735</v>
      </c>
      <c r="I111" s="15">
        <v>180.4547</v>
      </c>
      <c r="J111" s="15"/>
      <c r="K111" s="15">
        <v>38.2301</v>
      </c>
      <c r="L111" s="15">
        <v>281</v>
      </c>
      <c r="M111" s="15">
        <v>69.954700000000003</v>
      </c>
      <c r="N111" s="15"/>
      <c r="O111" s="15"/>
      <c r="P111" s="15"/>
      <c r="Q111" s="15"/>
    </row>
    <row r="112" spans="1:17" x14ac:dyDescent="0.2">
      <c r="A112" s="11">
        <v>32</v>
      </c>
      <c r="B112" s="19">
        <v>43117</v>
      </c>
      <c r="C112" s="11">
        <v>17113617</v>
      </c>
      <c r="D112" s="17" t="s">
        <v>204</v>
      </c>
      <c r="E112" s="15">
        <v>106.80200000000001</v>
      </c>
      <c r="F112" s="15">
        <v>2.6254499999999998</v>
      </c>
      <c r="G112" s="15">
        <v>22.934999999999999</v>
      </c>
      <c r="H112" s="15">
        <v>119.947</v>
      </c>
      <c r="I112" s="15">
        <v>207.82730000000001</v>
      </c>
      <c r="J112" s="15"/>
      <c r="K112" s="15">
        <v>29.452200000000001</v>
      </c>
      <c r="L112" s="15">
        <v>230</v>
      </c>
      <c r="M112" s="15">
        <v>73.328699999999998</v>
      </c>
      <c r="N112" s="7"/>
      <c r="O112" s="7"/>
      <c r="P112" s="7"/>
      <c r="Q112" s="15"/>
    </row>
    <row r="113" spans="1:17" x14ac:dyDescent="0.2">
      <c r="A113" s="11">
        <v>32</v>
      </c>
      <c r="B113" s="12">
        <v>43508</v>
      </c>
      <c r="C113" s="11">
        <v>17113617</v>
      </c>
      <c r="D113" s="17" t="s">
        <v>204</v>
      </c>
      <c r="E113" s="15">
        <v>115.524</v>
      </c>
      <c r="F113" s="15">
        <v>3.2762799999999999</v>
      </c>
      <c r="G113" s="15">
        <v>23.2715</v>
      </c>
      <c r="H113" s="15">
        <v>117.81100000000001</v>
      </c>
      <c r="I113" s="15">
        <v>210.79079999999999</v>
      </c>
      <c r="J113" s="15" t="s">
        <v>148</v>
      </c>
      <c r="K113" s="15">
        <v>26.636800000000001</v>
      </c>
      <c r="L113" s="15">
        <v>324</v>
      </c>
      <c r="M113" s="15">
        <v>59.570700000000002</v>
      </c>
      <c r="N113" s="15"/>
      <c r="O113" s="15"/>
      <c r="P113" s="15"/>
      <c r="Q113" s="15"/>
    </row>
    <row r="114" spans="1:17" x14ac:dyDescent="0.2">
      <c r="A114" s="11">
        <v>33</v>
      </c>
      <c r="B114" s="12">
        <v>42158</v>
      </c>
      <c r="C114" s="11">
        <v>17113618</v>
      </c>
      <c r="D114" s="13" t="s">
        <v>205</v>
      </c>
      <c r="E114" s="15">
        <v>68.458799999999997</v>
      </c>
      <c r="F114" s="15">
        <v>1.43832</v>
      </c>
      <c r="G114" s="15">
        <v>17.261399999999998</v>
      </c>
      <c r="H114" s="15">
        <v>111.185</v>
      </c>
      <c r="I114" s="15">
        <v>124.408</v>
      </c>
      <c r="J114" s="15">
        <v>0.60619999999999996</v>
      </c>
      <c r="K114" s="15">
        <v>39.977499999999999</v>
      </c>
      <c r="L114" s="15">
        <v>262.7</v>
      </c>
      <c r="M114" s="15">
        <v>82.3767</v>
      </c>
      <c r="N114" s="15"/>
      <c r="O114" s="15"/>
      <c r="P114" s="15"/>
      <c r="Q114" s="7"/>
    </row>
    <row r="115" spans="1:17" x14ac:dyDescent="0.2">
      <c r="A115" s="11">
        <v>33</v>
      </c>
      <c r="B115" s="12">
        <v>42880</v>
      </c>
      <c r="C115" s="11">
        <v>17113618</v>
      </c>
      <c r="D115" s="13" t="s">
        <v>205</v>
      </c>
      <c r="E115" s="15">
        <v>66.277900000000002</v>
      </c>
      <c r="F115" s="15">
        <v>1.74959</v>
      </c>
      <c r="G115" s="15">
        <v>19.613900000000001</v>
      </c>
      <c r="H115" s="15">
        <v>113.18300000000001</v>
      </c>
      <c r="I115" s="15">
        <v>158.52029999999999</v>
      </c>
      <c r="J115" s="15" t="s">
        <v>148</v>
      </c>
      <c r="K115" s="15">
        <v>33.549399999999999</v>
      </c>
      <c r="L115" s="15">
        <v>244</v>
      </c>
      <c r="M115" s="15">
        <v>59.328000000000003</v>
      </c>
      <c r="N115" s="15"/>
      <c r="O115" s="15"/>
      <c r="P115" s="15"/>
      <c r="Q115" s="15"/>
    </row>
    <row r="116" spans="1:17" x14ac:dyDescent="0.2">
      <c r="A116" s="11">
        <v>33</v>
      </c>
      <c r="B116" s="19">
        <v>43111</v>
      </c>
      <c r="C116" s="11">
        <v>17113618</v>
      </c>
      <c r="D116" s="17" t="s">
        <v>205</v>
      </c>
      <c r="E116" s="15">
        <v>60.911099999999998</v>
      </c>
      <c r="F116" s="15">
        <v>1.87415</v>
      </c>
      <c r="G116" s="15">
        <v>20.018000000000001</v>
      </c>
      <c r="H116" s="15">
        <v>114.95699999999999</v>
      </c>
      <c r="I116" s="15">
        <v>140.34209999999999</v>
      </c>
      <c r="J116" s="15"/>
      <c r="K116" s="15">
        <v>28.053999999999998</v>
      </c>
      <c r="L116" s="15">
        <v>240</v>
      </c>
      <c r="M116" s="15">
        <v>64.057400000000001</v>
      </c>
      <c r="N116" s="7"/>
      <c r="O116" s="7"/>
      <c r="P116" s="7"/>
      <c r="Q116" s="15"/>
    </row>
    <row r="117" spans="1:17" x14ac:dyDescent="0.2">
      <c r="A117" s="11">
        <v>33</v>
      </c>
      <c r="B117" s="12">
        <v>43508</v>
      </c>
      <c r="C117" s="11">
        <v>17113618</v>
      </c>
      <c r="D117" s="13" t="s">
        <v>205</v>
      </c>
      <c r="E117" s="15">
        <v>63.766399999999997</v>
      </c>
      <c r="F117" s="15">
        <v>2.0188700000000002</v>
      </c>
      <c r="G117" s="15">
        <v>20.772200000000002</v>
      </c>
      <c r="H117" s="15">
        <v>120.831</v>
      </c>
      <c r="I117" s="15">
        <v>133.4128</v>
      </c>
      <c r="J117" s="15" t="s">
        <v>148</v>
      </c>
      <c r="K117" s="15">
        <v>33.659199999999998</v>
      </c>
      <c r="L117" s="15">
        <v>262</v>
      </c>
      <c r="M117" s="15">
        <v>58.670499999999997</v>
      </c>
      <c r="N117" s="15"/>
      <c r="O117" s="15"/>
      <c r="P117" s="15"/>
      <c r="Q117" s="15"/>
    </row>
    <row r="118" spans="1:17" x14ac:dyDescent="0.2">
      <c r="A118" s="11">
        <v>34</v>
      </c>
      <c r="B118" s="12">
        <v>42158</v>
      </c>
      <c r="C118" s="11">
        <v>17113619</v>
      </c>
      <c r="D118" s="13" t="s">
        <v>207</v>
      </c>
      <c r="E118" s="15">
        <v>267.63400000000001</v>
      </c>
      <c r="F118" s="15">
        <v>30.778099999999998</v>
      </c>
      <c r="G118" s="15">
        <v>15.1347</v>
      </c>
      <c r="H118" s="15">
        <v>71.325999999999993</v>
      </c>
      <c r="I118" s="15">
        <v>249.99010000000001</v>
      </c>
      <c r="J118" s="15">
        <v>0.58479999999999999</v>
      </c>
      <c r="K118" s="15">
        <v>34.767299999999999</v>
      </c>
      <c r="L118" s="15">
        <v>239.7</v>
      </c>
      <c r="M118" s="15">
        <v>244.46629999999999</v>
      </c>
      <c r="N118" s="15"/>
      <c r="O118" s="15"/>
      <c r="P118" s="15"/>
      <c r="Q118" s="7"/>
    </row>
    <row r="119" spans="1:17" x14ac:dyDescent="0.2">
      <c r="A119" s="11">
        <v>34</v>
      </c>
      <c r="B119" s="12">
        <v>42869</v>
      </c>
      <c r="C119" s="11">
        <v>17113619</v>
      </c>
      <c r="D119" s="13" t="s">
        <v>207</v>
      </c>
      <c r="E119" s="15">
        <v>208.31899999999999</v>
      </c>
      <c r="F119" s="15">
        <v>19.385200000000001</v>
      </c>
      <c r="G119" s="15">
        <v>6.8239700000000001</v>
      </c>
      <c r="H119" s="15">
        <v>38.698</v>
      </c>
      <c r="I119" s="15">
        <v>138.7039</v>
      </c>
      <c r="J119" s="15"/>
      <c r="K119" s="15">
        <v>33.517299999999999</v>
      </c>
      <c r="L119" s="15">
        <v>213</v>
      </c>
      <c r="M119" s="15">
        <v>136.39330000000001</v>
      </c>
      <c r="N119" s="15"/>
      <c r="O119" s="15"/>
      <c r="P119" s="15"/>
      <c r="Q119" s="15"/>
    </row>
    <row r="120" spans="1:17" ht="15" customHeight="1" x14ac:dyDescent="0.2">
      <c r="A120" s="11">
        <v>34</v>
      </c>
      <c r="B120" s="19">
        <v>43111</v>
      </c>
      <c r="C120" s="11">
        <v>17113619</v>
      </c>
      <c r="D120" s="13" t="s">
        <v>207</v>
      </c>
      <c r="E120" s="15">
        <v>194.21299999999999</v>
      </c>
      <c r="F120" s="15">
        <v>24.245000000000001</v>
      </c>
      <c r="G120" s="15">
        <v>11.067399999999999</v>
      </c>
      <c r="H120" s="15">
        <v>56.927900000000001</v>
      </c>
      <c r="I120" s="15">
        <v>160.60300000000001</v>
      </c>
      <c r="J120" s="15" t="s">
        <v>148</v>
      </c>
      <c r="K120" s="15">
        <v>31.361499999999999</v>
      </c>
      <c r="L120" s="15">
        <v>211</v>
      </c>
      <c r="M120" s="15">
        <v>178.2568</v>
      </c>
      <c r="N120" s="7"/>
      <c r="O120" s="7"/>
      <c r="P120" s="7"/>
      <c r="Q120" s="15"/>
    </row>
    <row r="121" spans="1:17" x14ac:dyDescent="0.2">
      <c r="A121" s="11">
        <v>34</v>
      </c>
      <c r="B121" s="12">
        <v>43509</v>
      </c>
      <c r="C121" s="11">
        <v>17113619</v>
      </c>
      <c r="D121" s="13" t="s">
        <v>207</v>
      </c>
      <c r="E121" s="15">
        <v>182.42500000000001</v>
      </c>
      <c r="F121" s="15">
        <v>22.850999999999999</v>
      </c>
      <c r="G121" s="15">
        <v>8.6238299999999999</v>
      </c>
      <c r="H121" s="15">
        <v>47.391300000000001</v>
      </c>
      <c r="I121" s="15">
        <v>138.7604</v>
      </c>
      <c r="J121" s="15"/>
      <c r="K121" s="15">
        <v>32.537799999999997</v>
      </c>
      <c r="L121" s="15">
        <v>214</v>
      </c>
      <c r="M121" s="15">
        <v>151.00380000000001</v>
      </c>
      <c r="N121" s="15"/>
      <c r="O121" s="15"/>
      <c r="P121" s="15"/>
      <c r="Q121" s="15"/>
    </row>
    <row r="122" spans="1:17" ht="15" customHeight="1" x14ac:dyDescent="0.2">
      <c r="A122" s="11">
        <v>35</v>
      </c>
      <c r="B122" s="12">
        <v>42822</v>
      </c>
      <c r="C122" s="11">
        <v>17113620</v>
      </c>
      <c r="D122" s="13" t="s">
        <v>208</v>
      </c>
      <c r="E122" s="15">
        <v>114.89700000000001</v>
      </c>
      <c r="F122" s="15">
        <v>4.6426999999999996</v>
      </c>
      <c r="G122" s="15">
        <v>11.1038</v>
      </c>
      <c r="H122" s="15">
        <v>35.593899999999998</v>
      </c>
      <c r="I122" s="15">
        <v>159.24719999999999</v>
      </c>
      <c r="J122" s="15">
        <v>0.76400000000000001</v>
      </c>
      <c r="K122" s="15">
        <v>1.1205000000000001</v>
      </c>
      <c r="L122" s="15">
        <v>205</v>
      </c>
      <c r="M122" s="15">
        <v>11.380699999999999</v>
      </c>
      <c r="N122" s="15"/>
      <c r="O122" s="15"/>
      <c r="P122" s="15"/>
      <c r="Q122" s="15"/>
    </row>
    <row r="123" spans="1:17" x14ac:dyDescent="0.2">
      <c r="A123" s="3">
        <v>35</v>
      </c>
      <c r="B123" s="12">
        <v>43124</v>
      </c>
      <c r="C123" s="11">
        <v>17113620</v>
      </c>
      <c r="D123" s="13" t="s">
        <v>208</v>
      </c>
      <c r="E123" s="15">
        <v>216.26499999999999</v>
      </c>
      <c r="F123" s="15">
        <v>7.4831599999999998</v>
      </c>
      <c r="G123" s="15">
        <v>23.781700000000001</v>
      </c>
      <c r="H123" s="15">
        <v>66.049899999999994</v>
      </c>
      <c r="I123" s="15">
        <v>478.01389999999998</v>
      </c>
      <c r="J123" s="15">
        <v>2.7976000000000001</v>
      </c>
      <c r="K123" s="15" t="s">
        <v>128</v>
      </c>
      <c r="L123" s="15">
        <v>155</v>
      </c>
      <c r="M123" s="15" t="s">
        <v>128</v>
      </c>
      <c r="N123" s="7"/>
      <c r="O123" s="7"/>
      <c r="P123" s="7"/>
      <c r="Q123" s="15"/>
    </row>
    <row r="124" spans="1:17" ht="15" customHeight="1" x14ac:dyDescent="0.2">
      <c r="A124" s="11">
        <v>35</v>
      </c>
      <c r="B124" s="12">
        <v>43520</v>
      </c>
      <c r="C124" s="11">
        <v>17113620</v>
      </c>
      <c r="D124" s="13" t="s">
        <v>208</v>
      </c>
      <c r="E124" s="15">
        <v>219.89099999999999</v>
      </c>
      <c r="F124" s="15">
        <v>7.9976900000000004</v>
      </c>
      <c r="G124" s="15">
        <v>22.441800000000001</v>
      </c>
      <c r="H124" s="15">
        <v>65.059200000000004</v>
      </c>
      <c r="I124" s="15">
        <v>436.52109999999999</v>
      </c>
      <c r="J124" s="15">
        <v>2.5893999999999999</v>
      </c>
      <c r="K124" s="15" t="s">
        <v>128</v>
      </c>
      <c r="L124" s="15">
        <v>156</v>
      </c>
      <c r="M124" s="15">
        <v>0.25080000000000002</v>
      </c>
      <c r="N124" s="15"/>
      <c r="O124" s="15"/>
      <c r="P124" s="15"/>
      <c r="Q124" s="15"/>
    </row>
    <row r="125" spans="1:17" ht="15" customHeight="1" x14ac:dyDescent="0.2">
      <c r="A125" s="3">
        <v>35</v>
      </c>
      <c r="B125" s="12">
        <v>43599</v>
      </c>
      <c r="C125" s="11">
        <v>17113620</v>
      </c>
      <c r="D125" s="13" t="s">
        <v>208</v>
      </c>
      <c r="E125" s="15">
        <v>226.97399999999999</v>
      </c>
      <c r="F125" s="15">
        <v>7.4102100000000002</v>
      </c>
      <c r="G125" s="15">
        <v>22.275300000000001</v>
      </c>
      <c r="H125" s="15">
        <v>64.532799999999995</v>
      </c>
      <c r="I125" s="15">
        <v>440.22160000000002</v>
      </c>
      <c r="J125" s="15">
        <v>3.0306000000000002</v>
      </c>
      <c r="K125" s="15" t="s">
        <v>212</v>
      </c>
      <c r="L125" s="15">
        <v>165</v>
      </c>
      <c r="M125" s="15">
        <v>0.20799999999999999</v>
      </c>
      <c r="N125" s="15"/>
      <c r="O125" s="15"/>
      <c r="P125" s="15"/>
      <c r="Q125" s="15"/>
    </row>
    <row r="126" spans="1:17" x14ac:dyDescent="0.2">
      <c r="A126" s="11">
        <v>36</v>
      </c>
      <c r="B126" s="12">
        <v>40358</v>
      </c>
      <c r="C126" s="11">
        <v>17113702</v>
      </c>
      <c r="D126" s="13" t="s">
        <v>213</v>
      </c>
      <c r="E126" s="15">
        <v>103.121</v>
      </c>
      <c r="F126" s="15">
        <v>8.3689400000000003</v>
      </c>
      <c r="G126" s="15">
        <v>39.4283</v>
      </c>
      <c r="H126" s="15">
        <v>152.084</v>
      </c>
      <c r="I126" s="15">
        <v>200</v>
      </c>
      <c r="J126" s="15"/>
      <c r="K126" s="15">
        <v>81</v>
      </c>
      <c r="L126" s="15"/>
      <c r="M126" s="15">
        <v>134</v>
      </c>
      <c r="N126" s="15"/>
      <c r="O126" s="15"/>
      <c r="P126" s="15"/>
      <c r="Q126" s="15"/>
    </row>
    <row r="127" spans="1:17" x14ac:dyDescent="0.2">
      <c r="A127" s="11">
        <v>36</v>
      </c>
      <c r="B127" s="12">
        <v>42920</v>
      </c>
      <c r="C127" s="11">
        <v>17113702</v>
      </c>
      <c r="D127" s="13" t="s">
        <v>213</v>
      </c>
      <c r="E127" s="15">
        <v>110.871</v>
      </c>
      <c r="F127" s="15">
        <v>8.6401199999999996</v>
      </c>
      <c r="G127" s="15">
        <v>45.565899999999999</v>
      </c>
      <c r="H127" s="15">
        <v>188.92</v>
      </c>
      <c r="I127" s="15">
        <v>218.23859999999999</v>
      </c>
      <c r="J127" s="15">
        <v>0.65890000000000004</v>
      </c>
      <c r="K127" s="15">
        <v>152.32919999999999</v>
      </c>
      <c r="L127" s="15">
        <v>430</v>
      </c>
      <c r="M127" s="15">
        <v>139.40020000000001</v>
      </c>
      <c r="N127" s="15"/>
      <c r="O127" s="15"/>
      <c r="P127" s="15"/>
      <c r="Q127" s="15"/>
    </row>
    <row r="128" spans="1:17" x14ac:dyDescent="0.2">
      <c r="A128" s="11">
        <v>37</v>
      </c>
      <c r="B128" s="12">
        <v>40185</v>
      </c>
      <c r="C128" s="11">
        <v>17113703</v>
      </c>
      <c r="D128" s="13" t="s">
        <v>215</v>
      </c>
      <c r="E128" s="15">
        <v>92.667199999999994</v>
      </c>
      <c r="F128" s="15">
        <v>2.3959100000000002</v>
      </c>
      <c r="G128" s="15">
        <v>30.959900000000001</v>
      </c>
      <c r="H128" s="15">
        <v>92.164500000000004</v>
      </c>
      <c r="I128" s="15">
        <v>129.4641</v>
      </c>
      <c r="J128" s="15">
        <v>1.4189000000000001</v>
      </c>
      <c r="K128" s="15">
        <v>75.681100000000001</v>
      </c>
      <c r="L128" s="15">
        <v>198.4</v>
      </c>
      <c r="M128" s="15">
        <v>136.2868</v>
      </c>
      <c r="N128" s="15">
        <v>3.7394999999999998E-2</v>
      </c>
      <c r="O128" s="15"/>
      <c r="P128" s="15"/>
      <c r="Q128" s="15"/>
    </row>
    <row r="129" spans="1:17" x14ac:dyDescent="0.2">
      <c r="A129" s="11">
        <v>37</v>
      </c>
      <c r="B129" s="12">
        <v>40689</v>
      </c>
      <c r="C129" s="11">
        <v>17113703</v>
      </c>
      <c r="D129" s="13" t="s">
        <v>215</v>
      </c>
      <c r="E129" s="15"/>
      <c r="F129" s="15"/>
      <c r="G129" s="15"/>
      <c r="H129" s="15"/>
      <c r="I129" s="15">
        <v>117</v>
      </c>
      <c r="J129" s="15"/>
      <c r="K129" s="15"/>
      <c r="L129" s="15"/>
      <c r="M129" s="15">
        <v>109</v>
      </c>
      <c r="N129" s="15"/>
      <c r="O129" s="15"/>
      <c r="P129" s="15"/>
      <c r="Q129" s="15"/>
    </row>
    <row r="130" spans="1:17" x14ac:dyDescent="0.2">
      <c r="A130" s="11">
        <v>37</v>
      </c>
      <c r="B130" s="12">
        <v>42214</v>
      </c>
      <c r="C130" s="11">
        <v>17113703</v>
      </c>
      <c r="D130" s="13" t="s">
        <v>215</v>
      </c>
      <c r="E130" s="15">
        <v>83.5488</v>
      </c>
      <c r="F130" s="15">
        <v>2.0422099999999999</v>
      </c>
      <c r="G130" s="15">
        <v>29.551300000000001</v>
      </c>
      <c r="H130" s="15">
        <v>89.460700000000003</v>
      </c>
      <c r="I130" s="15">
        <v>132.95689999999999</v>
      </c>
      <c r="J130" s="15">
        <v>0.78700000000000003</v>
      </c>
      <c r="K130" s="15">
        <v>76.366600000000005</v>
      </c>
      <c r="L130" s="15">
        <v>258</v>
      </c>
      <c r="M130" s="15">
        <v>117.60290000000001</v>
      </c>
      <c r="N130" s="15"/>
      <c r="O130" s="15"/>
      <c r="P130" s="15"/>
      <c r="Q130" s="7"/>
    </row>
    <row r="131" spans="1:17" x14ac:dyDescent="0.2">
      <c r="A131" s="11">
        <v>37</v>
      </c>
      <c r="B131" s="12">
        <v>42920</v>
      </c>
      <c r="C131" s="11">
        <v>17113703</v>
      </c>
      <c r="D131" s="13" t="s">
        <v>215</v>
      </c>
      <c r="E131" s="15">
        <v>82.524900000000002</v>
      </c>
      <c r="F131" s="15">
        <v>2.22458</v>
      </c>
      <c r="G131" s="15">
        <v>30.131599999999999</v>
      </c>
      <c r="H131" s="15">
        <v>87.385499999999993</v>
      </c>
      <c r="I131" s="15">
        <v>135.244</v>
      </c>
      <c r="J131" s="15">
        <v>0.92479999999999996</v>
      </c>
      <c r="K131" s="15">
        <v>72.226699999999994</v>
      </c>
      <c r="L131" s="15">
        <v>261</v>
      </c>
      <c r="M131" s="15">
        <v>97.606999999999999</v>
      </c>
      <c r="N131" s="15"/>
      <c r="O131" s="15"/>
      <c r="P131" s="15"/>
      <c r="Q131" s="15"/>
    </row>
    <row r="132" spans="1:17" x14ac:dyDescent="0.2">
      <c r="A132" s="11">
        <v>37</v>
      </c>
      <c r="B132" s="12">
        <v>43598</v>
      </c>
      <c r="C132" s="11">
        <v>17113703</v>
      </c>
      <c r="D132" s="13" t="s">
        <v>215</v>
      </c>
      <c r="E132" s="15">
        <v>94.108500000000006</v>
      </c>
      <c r="F132" s="15">
        <v>2.2724899999999999</v>
      </c>
      <c r="G132" s="15">
        <v>30.5274</v>
      </c>
      <c r="H132" s="15">
        <v>91.699600000000004</v>
      </c>
      <c r="I132" s="15">
        <v>120.9218</v>
      </c>
      <c r="J132" s="15">
        <v>0.43840000000000001</v>
      </c>
      <c r="K132" s="15">
        <v>81.571700000000007</v>
      </c>
      <c r="L132" s="15">
        <v>262</v>
      </c>
      <c r="M132" s="15">
        <v>104.5408</v>
      </c>
      <c r="N132" s="15"/>
      <c r="O132" s="15"/>
      <c r="P132" s="15"/>
      <c r="Q132" s="15"/>
    </row>
    <row r="133" spans="1:17" x14ac:dyDescent="0.2">
      <c r="A133" s="11">
        <v>38</v>
      </c>
      <c r="B133" s="12">
        <v>40185</v>
      </c>
      <c r="C133" s="11">
        <v>17113704</v>
      </c>
      <c r="D133" s="13" t="s">
        <v>219</v>
      </c>
      <c r="E133" s="15">
        <v>85.591300000000004</v>
      </c>
      <c r="F133" s="15">
        <v>2.1520100000000002</v>
      </c>
      <c r="G133" s="15">
        <v>20.348099999999999</v>
      </c>
      <c r="H133" s="15">
        <v>67.571600000000004</v>
      </c>
      <c r="I133" s="15">
        <v>120.3984</v>
      </c>
      <c r="J133" s="15">
        <v>0.44190000000000002</v>
      </c>
      <c r="K133" s="15">
        <v>54.061700000000002</v>
      </c>
      <c r="L133" s="15">
        <v>238</v>
      </c>
      <c r="M133" s="15">
        <v>24.701899999999998</v>
      </c>
      <c r="N133" s="15">
        <v>8.9279999999999998E-2</v>
      </c>
      <c r="O133" s="15"/>
      <c r="P133" s="15"/>
      <c r="Q133" s="15"/>
    </row>
    <row r="134" spans="1:17" x14ac:dyDescent="0.2">
      <c r="A134" s="11">
        <v>38</v>
      </c>
      <c r="B134" s="12">
        <v>40636</v>
      </c>
      <c r="C134" s="11">
        <v>17113704</v>
      </c>
      <c r="D134" s="13" t="s">
        <v>219</v>
      </c>
      <c r="E134" s="15"/>
      <c r="F134" s="15"/>
      <c r="G134" s="15"/>
      <c r="H134" s="15"/>
      <c r="I134" s="15">
        <v>111</v>
      </c>
      <c r="J134" s="15"/>
      <c r="K134" s="15"/>
      <c r="L134" s="15"/>
      <c r="M134" s="15">
        <v>25</v>
      </c>
      <c r="N134" s="15"/>
      <c r="O134" s="15"/>
      <c r="P134" s="15"/>
      <c r="Q134" s="15"/>
    </row>
    <row r="135" spans="1:17" x14ac:dyDescent="0.2">
      <c r="A135" s="11">
        <v>38</v>
      </c>
      <c r="B135" s="12">
        <v>42214</v>
      </c>
      <c r="C135" s="11">
        <v>17113704</v>
      </c>
      <c r="D135" s="13" t="s">
        <v>219</v>
      </c>
      <c r="E135" s="15">
        <v>88.466099999999997</v>
      </c>
      <c r="F135" s="15">
        <v>1.98245</v>
      </c>
      <c r="G135" s="15">
        <v>20.872800000000002</v>
      </c>
      <c r="H135" s="15">
        <v>75.303200000000004</v>
      </c>
      <c r="I135" s="15">
        <v>205.05260000000001</v>
      </c>
      <c r="J135" s="15">
        <v>0.3856</v>
      </c>
      <c r="K135" s="15">
        <v>40.6554</v>
      </c>
      <c r="L135" s="15">
        <v>193</v>
      </c>
      <c r="M135" s="15">
        <v>19.313800000000001</v>
      </c>
      <c r="N135" s="15"/>
      <c r="O135" s="15"/>
      <c r="P135" s="15"/>
      <c r="Q135" s="7"/>
    </row>
    <row r="136" spans="1:17" x14ac:dyDescent="0.2">
      <c r="A136" s="11">
        <v>38</v>
      </c>
      <c r="B136" s="12">
        <v>42920</v>
      </c>
      <c r="C136" s="11">
        <v>17113704</v>
      </c>
      <c r="D136" s="13" t="s">
        <v>219</v>
      </c>
      <c r="E136" s="15">
        <v>105.01</v>
      </c>
      <c r="F136" s="15">
        <v>2.2207699999999999</v>
      </c>
      <c r="G136" s="15">
        <v>19.412199999999999</v>
      </c>
      <c r="H136" s="15">
        <v>77.238200000000006</v>
      </c>
      <c r="I136" s="15">
        <v>185.45840000000001</v>
      </c>
      <c r="J136" s="15">
        <v>0.54920000000000002</v>
      </c>
      <c r="K136" s="15">
        <v>33.985300000000002</v>
      </c>
      <c r="L136" s="15">
        <v>247</v>
      </c>
      <c r="M136" s="15">
        <v>21.4666</v>
      </c>
      <c r="N136" s="15"/>
      <c r="O136" s="15"/>
      <c r="P136" s="15"/>
      <c r="Q136" s="15"/>
    </row>
    <row r="137" spans="1:17" x14ac:dyDescent="0.2">
      <c r="A137" s="11">
        <v>38</v>
      </c>
      <c r="B137" s="12">
        <v>43598</v>
      </c>
      <c r="C137" s="11">
        <v>17113704</v>
      </c>
      <c r="D137" s="13" t="s">
        <v>219</v>
      </c>
      <c r="E137" s="15">
        <v>112.093</v>
      </c>
      <c r="F137" s="15">
        <v>2.2140900000000001</v>
      </c>
      <c r="G137" s="15">
        <v>20.5623</v>
      </c>
      <c r="H137" s="15">
        <v>82.596100000000007</v>
      </c>
      <c r="I137" s="15">
        <v>138.2527</v>
      </c>
      <c r="J137" s="15">
        <v>0.41689999999999999</v>
      </c>
      <c r="K137" s="15">
        <v>47.600999999999999</v>
      </c>
      <c r="L137" s="15">
        <v>281</v>
      </c>
      <c r="M137" s="15">
        <v>41.777000000000001</v>
      </c>
      <c r="N137" s="15"/>
      <c r="O137" s="15"/>
      <c r="P137" s="15"/>
      <c r="Q137" s="15"/>
    </row>
    <row r="138" spans="1:17" x14ac:dyDescent="0.2">
      <c r="A138" s="11">
        <v>39</v>
      </c>
      <c r="B138" s="12">
        <v>42213</v>
      </c>
      <c r="C138" s="11">
        <v>17113801</v>
      </c>
      <c r="D138" s="13" t="s">
        <v>221</v>
      </c>
      <c r="E138" s="15">
        <v>100.504</v>
      </c>
      <c r="F138" s="15">
        <v>6.8354200000000001</v>
      </c>
      <c r="G138" s="15">
        <v>33.782800000000002</v>
      </c>
      <c r="H138" s="15">
        <v>167.15</v>
      </c>
      <c r="I138" s="15">
        <v>274.39159999999998</v>
      </c>
      <c r="J138" s="15">
        <v>1.2809999999999999</v>
      </c>
      <c r="K138" s="15">
        <v>104.746</v>
      </c>
      <c r="L138" s="15">
        <v>279</v>
      </c>
      <c r="M138" s="15">
        <v>104.73860000000001</v>
      </c>
      <c r="N138" s="15"/>
      <c r="O138" s="15"/>
      <c r="P138" s="15"/>
      <c r="Q138" s="7"/>
    </row>
    <row r="139" spans="1:17" x14ac:dyDescent="0.2">
      <c r="A139" s="11">
        <v>40</v>
      </c>
      <c r="B139" s="12">
        <v>42213</v>
      </c>
      <c r="C139" s="11">
        <v>17113803</v>
      </c>
      <c r="D139" s="13" t="s">
        <v>222</v>
      </c>
      <c r="E139" s="15">
        <v>115.56</v>
      </c>
      <c r="F139" s="15">
        <v>9.7073</v>
      </c>
      <c r="G139" s="15">
        <v>38.4285</v>
      </c>
      <c r="H139" s="15">
        <v>161.011</v>
      </c>
      <c r="I139" s="15">
        <v>270.7217</v>
      </c>
      <c r="J139" s="15">
        <v>0.86329999999999996</v>
      </c>
      <c r="K139" s="15">
        <v>107.7427</v>
      </c>
      <c r="L139" s="15">
        <v>351</v>
      </c>
      <c r="M139" s="15">
        <v>89.207800000000006</v>
      </c>
      <c r="N139" s="15"/>
      <c r="O139" s="15"/>
      <c r="P139" s="15"/>
      <c r="Q139" s="7"/>
    </row>
    <row r="140" spans="1:17" x14ac:dyDescent="0.2">
      <c r="A140" s="11">
        <v>41</v>
      </c>
      <c r="B140" s="12">
        <v>42821</v>
      </c>
      <c r="C140" s="11">
        <v>17213302</v>
      </c>
      <c r="D140" s="13" t="s">
        <v>223</v>
      </c>
      <c r="E140" s="15">
        <v>50.803400000000003</v>
      </c>
      <c r="F140" s="15">
        <v>2.3784399999999999</v>
      </c>
      <c r="G140" s="15">
        <v>12.277799999999999</v>
      </c>
      <c r="H140" s="15">
        <v>60.2607</v>
      </c>
      <c r="I140" s="15">
        <v>104.593</v>
      </c>
      <c r="J140" s="15">
        <v>0.37469999999999998</v>
      </c>
      <c r="K140" s="15">
        <v>18.6023</v>
      </c>
      <c r="L140" s="15">
        <v>188</v>
      </c>
      <c r="M140" s="15">
        <v>17.034199999999998</v>
      </c>
      <c r="N140" s="15"/>
      <c r="O140" s="15">
        <v>3.7454000000000001</v>
      </c>
      <c r="P140" s="15"/>
      <c r="Q140" s="15"/>
    </row>
    <row r="141" spans="1:17" ht="15" customHeight="1" x14ac:dyDescent="0.2">
      <c r="A141" s="11">
        <v>41</v>
      </c>
      <c r="B141" s="12">
        <v>43531</v>
      </c>
      <c r="C141" s="11">
        <v>17213302</v>
      </c>
      <c r="D141" s="13" t="s">
        <v>223</v>
      </c>
      <c r="E141" s="15">
        <v>44.621899999999997</v>
      </c>
      <c r="F141" s="15">
        <v>1.603</v>
      </c>
      <c r="G141" s="15">
        <v>10.9321</v>
      </c>
      <c r="H141" s="15">
        <v>56.279000000000003</v>
      </c>
      <c r="I141" s="15">
        <v>75.269800000000004</v>
      </c>
      <c r="J141" s="15" t="s">
        <v>148</v>
      </c>
      <c r="K141" s="15">
        <v>11.793699999999999</v>
      </c>
      <c r="L141" s="15">
        <v>162</v>
      </c>
      <c r="M141" s="15">
        <v>15.2616</v>
      </c>
      <c r="N141" s="15"/>
      <c r="O141" s="15"/>
      <c r="P141" s="15"/>
      <c r="Q141" s="15"/>
    </row>
    <row r="142" spans="1:17" x14ac:dyDescent="0.2">
      <c r="A142" s="11">
        <v>42</v>
      </c>
      <c r="B142" s="12">
        <v>42213</v>
      </c>
      <c r="C142" s="11">
        <v>17213403</v>
      </c>
      <c r="D142" s="13" t="s">
        <v>225</v>
      </c>
      <c r="E142" s="15">
        <v>54.664000000000001</v>
      </c>
      <c r="F142" s="15">
        <v>3.4477600000000002</v>
      </c>
      <c r="G142" s="15">
        <v>10.532</v>
      </c>
      <c r="H142" s="15">
        <v>41.320900000000002</v>
      </c>
      <c r="I142" s="15">
        <v>88.367699999999999</v>
      </c>
      <c r="J142" s="15">
        <v>0.30230000000000001</v>
      </c>
      <c r="K142" s="15">
        <v>7.8437000000000001</v>
      </c>
      <c r="L142" s="15">
        <v>191</v>
      </c>
      <c r="M142" s="15">
        <v>10.262</v>
      </c>
      <c r="N142" s="15"/>
      <c r="O142" s="15"/>
      <c r="P142" s="15"/>
      <c r="Q142" s="7"/>
    </row>
    <row r="143" spans="1:17" x14ac:dyDescent="0.2">
      <c r="A143" s="11">
        <v>42</v>
      </c>
      <c r="B143" s="12">
        <v>43605</v>
      </c>
      <c r="C143" s="11">
        <v>17213403</v>
      </c>
      <c r="D143" s="13" t="s">
        <v>226</v>
      </c>
      <c r="E143" s="15">
        <v>65.636499999999998</v>
      </c>
      <c r="F143" s="15">
        <v>4.4935999999999998</v>
      </c>
      <c r="G143" s="15">
        <v>9.7934599999999996</v>
      </c>
      <c r="H143" s="15">
        <v>39.619999999999997</v>
      </c>
      <c r="I143" s="15">
        <v>105.8297</v>
      </c>
      <c r="J143" s="15" t="s">
        <v>148</v>
      </c>
      <c r="K143" s="15">
        <v>5.1407999999999996</v>
      </c>
      <c r="L143" s="15">
        <v>160</v>
      </c>
      <c r="M143" s="15">
        <v>5.7908999999999997</v>
      </c>
      <c r="N143" s="7"/>
      <c r="O143" s="7"/>
      <c r="P143" s="7"/>
      <c r="Q143" s="7"/>
    </row>
    <row r="144" spans="1:17" ht="15" customHeight="1" x14ac:dyDescent="0.2">
      <c r="A144" s="11">
        <v>43</v>
      </c>
      <c r="B144" s="12">
        <v>42257</v>
      </c>
      <c r="C144" s="11">
        <v>17213504</v>
      </c>
      <c r="D144" s="13" t="s">
        <v>227</v>
      </c>
      <c r="E144" s="15">
        <v>47.4054</v>
      </c>
      <c r="F144" s="15">
        <v>2.798</v>
      </c>
      <c r="G144" s="15">
        <v>13.4948</v>
      </c>
      <c r="H144" s="15">
        <v>99.420699999999997</v>
      </c>
      <c r="I144" s="15">
        <v>100.7967</v>
      </c>
      <c r="J144" s="15">
        <v>0.3518</v>
      </c>
      <c r="K144" s="15">
        <v>41.660499999999999</v>
      </c>
      <c r="L144" s="15">
        <v>216</v>
      </c>
      <c r="M144" s="15">
        <v>100.1238</v>
      </c>
      <c r="N144" s="15"/>
      <c r="O144" s="15"/>
      <c r="P144" s="15"/>
      <c r="Q144" s="7"/>
    </row>
    <row r="145" spans="1:17" x14ac:dyDescent="0.2">
      <c r="A145" s="11">
        <v>43</v>
      </c>
      <c r="B145" s="12">
        <v>43667</v>
      </c>
      <c r="C145" s="11">
        <v>17213504</v>
      </c>
      <c r="D145" s="13" t="s">
        <v>227</v>
      </c>
      <c r="E145" s="15">
        <v>48.1248</v>
      </c>
      <c r="F145" s="15">
        <v>1.0961799999999999</v>
      </c>
      <c r="G145" s="15">
        <v>12.6691</v>
      </c>
      <c r="H145" s="15">
        <v>108.383</v>
      </c>
      <c r="I145" s="15">
        <v>109.81740000000001</v>
      </c>
      <c r="J145" s="15">
        <v>0.4304</v>
      </c>
      <c r="K145" s="15">
        <v>38.590000000000003</v>
      </c>
      <c r="L145" s="15">
        <v>185</v>
      </c>
      <c r="M145" s="15">
        <v>105.7658</v>
      </c>
      <c r="N145" s="7"/>
      <c r="O145" s="15">
        <v>1.7427999999999999</v>
      </c>
      <c r="P145" s="7"/>
      <c r="Q145" s="7"/>
    </row>
    <row r="146" spans="1:17" x14ac:dyDescent="0.2">
      <c r="A146" s="11">
        <v>44</v>
      </c>
      <c r="B146" s="12">
        <v>42920</v>
      </c>
      <c r="C146" s="11">
        <v>17213601</v>
      </c>
      <c r="D146" s="13" t="s">
        <v>228</v>
      </c>
      <c r="E146" s="15">
        <v>41.578499999999998</v>
      </c>
      <c r="F146" s="15">
        <v>2.21088</v>
      </c>
      <c r="G146" s="15">
        <v>16.0899</v>
      </c>
      <c r="H146" s="15">
        <v>88.111400000000003</v>
      </c>
      <c r="I146" s="15">
        <v>97.264099999999999</v>
      </c>
      <c r="J146" s="15">
        <v>0.32669999999999999</v>
      </c>
      <c r="K146" s="15">
        <v>22.700299999999999</v>
      </c>
      <c r="L146" s="15">
        <v>204</v>
      </c>
      <c r="M146" s="15">
        <v>81.733199999999997</v>
      </c>
      <c r="N146" s="15"/>
      <c r="O146" s="15"/>
      <c r="P146" s="15"/>
      <c r="Q146" s="15"/>
    </row>
    <row r="147" spans="1:17" x14ac:dyDescent="0.2">
      <c r="A147" s="11">
        <v>44</v>
      </c>
      <c r="B147" s="12">
        <v>43600</v>
      </c>
      <c r="C147" s="11">
        <v>17213601</v>
      </c>
      <c r="D147" s="13" t="s">
        <v>228</v>
      </c>
      <c r="E147" s="15">
        <v>42.652799999999999</v>
      </c>
      <c r="F147" s="15">
        <v>2.1851099999999999</v>
      </c>
      <c r="G147" s="15">
        <v>15.389799999999999</v>
      </c>
      <c r="H147" s="15">
        <v>85.749499999999998</v>
      </c>
      <c r="I147" s="15">
        <v>79.333699999999993</v>
      </c>
      <c r="J147" s="15">
        <v>0.25409999999999999</v>
      </c>
      <c r="K147" s="15">
        <v>23.1313</v>
      </c>
      <c r="L147" s="15">
        <v>207</v>
      </c>
      <c r="M147" s="15">
        <v>73.772099999999995</v>
      </c>
      <c r="N147" s="15"/>
      <c r="O147" s="15"/>
      <c r="P147" s="15"/>
      <c r="Q147" s="15"/>
    </row>
    <row r="148" spans="1:17" x14ac:dyDescent="0.2">
      <c r="A148" s="11">
        <v>45</v>
      </c>
      <c r="B148" s="12">
        <v>40325</v>
      </c>
      <c r="C148" s="11">
        <v>17213602</v>
      </c>
      <c r="D148" s="13" t="s">
        <v>229</v>
      </c>
      <c r="E148" s="15">
        <v>18.256599999999999</v>
      </c>
      <c r="F148" s="15">
        <v>1.4798800000000001</v>
      </c>
      <c r="G148" s="15">
        <v>7.4716800000000001</v>
      </c>
      <c r="H148" s="15">
        <v>72.217699999999994</v>
      </c>
      <c r="I148" s="15">
        <v>26.2</v>
      </c>
      <c r="J148" s="15"/>
      <c r="K148" s="15">
        <v>35</v>
      </c>
      <c r="L148" s="15">
        <v>202.5</v>
      </c>
      <c r="M148" s="15">
        <v>8</v>
      </c>
      <c r="N148" s="15"/>
      <c r="O148" s="15"/>
      <c r="P148" s="15"/>
      <c r="Q148" s="15"/>
    </row>
    <row r="149" spans="1:17" x14ac:dyDescent="0.2">
      <c r="A149" s="11">
        <v>45</v>
      </c>
      <c r="B149" s="12">
        <v>40674</v>
      </c>
      <c r="C149" s="11">
        <v>17213602</v>
      </c>
      <c r="D149" s="13" t="s">
        <v>229</v>
      </c>
      <c r="E149" s="15"/>
      <c r="F149" s="15"/>
      <c r="G149" s="15"/>
      <c r="H149" s="15"/>
      <c r="I149" s="15">
        <v>35.200000000000003</v>
      </c>
      <c r="J149" s="15"/>
      <c r="K149" s="15"/>
      <c r="L149" s="15"/>
      <c r="M149" s="15">
        <v>40.799999999999997</v>
      </c>
      <c r="N149" s="15"/>
      <c r="O149" s="15"/>
      <c r="P149" s="15"/>
      <c r="Q149" s="15"/>
    </row>
    <row r="150" spans="1:17" x14ac:dyDescent="0.2">
      <c r="A150" s="11">
        <v>45</v>
      </c>
      <c r="B150" s="12">
        <v>42155</v>
      </c>
      <c r="C150" s="11">
        <v>17213602</v>
      </c>
      <c r="D150" s="13" t="s">
        <v>229</v>
      </c>
      <c r="E150" s="15">
        <v>22.219000000000001</v>
      </c>
      <c r="F150" s="15" t="s">
        <v>133</v>
      </c>
      <c r="G150" s="15">
        <v>5.2832499999999998</v>
      </c>
      <c r="H150" s="15">
        <v>50.780900000000003</v>
      </c>
      <c r="I150" s="15">
        <v>34.759300000000003</v>
      </c>
      <c r="J150" s="15" t="s">
        <v>180</v>
      </c>
      <c r="K150" s="15">
        <v>12.5562</v>
      </c>
      <c r="L150" s="15">
        <v>146.6</v>
      </c>
      <c r="M150" s="15">
        <v>30.654699999999998</v>
      </c>
      <c r="N150" s="15"/>
      <c r="O150" s="15"/>
      <c r="P150" s="15"/>
      <c r="Q150" s="15" t="s">
        <v>150</v>
      </c>
    </row>
    <row r="151" spans="1:17" x14ac:dyDescent="0.2">
      <c r="A151" s="11">
        <v>45</v>
      </c>
      <c r="B151" s="12">
        <v>42912</v>
      </c>
      <c r="C151" s="11">
        <v>17213602</v>
      </c>
      <c r="D151" s="13" t="s">
        <v>229</v>
      </c>
      <c r="E151" s="15">
        <v>27.833300000000001</v>
      </c>
      <c r="F151" s="15">
        <v>1.1217299999999999</v>
      </c>
      <c r="G151" s="15">
        <v>6.7477</v>
      </c>
      <c r="H151" s="15">
        <v>60.428800000000003</v>
      </c>
      <c r="I151" s="15">
        <v>33.789099999999998</v>
      </c>
      <c r="J151" s="15">
        <v>0.32979999999999998</v>
      </c>
      <c r="K151" s="15">
        <v>12.655099999999999</v>
      </c>
      <c r="L151" s="15">
        <v>172</v>
      </c>
      <c r="M151" s="15">
        <v>26.588699999999999</v>
      </c>
      <c r="N151" s="15"/>
      <c r="O151" s="15"/>
      <c r="P151" s="15"/>
      <c r="Q151" s="15" t="s">
        <v>150</v>
      </c>
    </row>
    <row r="152" spans="1:17" x14ac:dyDescent="0.2">
      <c r="A152" s="3">
        <v>45</v>
      </c>
      <c r="B152" s="12">
        <v>43205</v>
      </c>
      <c r="C152" s="11">
        <v>17213602</v>
      </c>
      <c r="D152" s="13" t="s">
        <v>229</v>
      </c>
      <c r="E152" s="15">
        <v>22.119299999999999</v>
      </c>
      <c r="F152" s="15">
        <v>1.1537999999999999</v>
      </c>
      <c r="G152" s="15">
        <v>6.9911199999999996</v>
      </c>
      <c r="H152" s="15">
        <v>66.629400000000004</v>
      </c>
      <c r="I152" s="15">
        <v>30.4</v>
      </c>
      <c r="J152" s="15">
        <v>0.3029</v>
      </c>
      <c r="K152" s="15">
        <v>12.5015</v>
      </c>
      <c r="L152" s="15">
        <v>205</v>
      </c>
      <c r="M152" s="15">
        <v>19.0929</v>
      </c>
      <c r="N152" s="7"/>
      <c r="O152" s="7"/>
      <c r="P152" s="7"/>
      <c r="Q152" s="15" t="s">
        <v>150</v>
      </c>
    </row>
    <row r="153" spans="1:17" x14ac:dyDescent="0.2">
      <c r="A153" s="11">
        <v>46</v>
      </c>
      <c r="B153" s="12">
        <v>40209</v>
      </c>
      <c r="C153" s="11">
        <v>17213603</v>
      </c>
      <c r="D153" s="13" t="s">
        <v>231</v>
      </c>
      <c r="E153" s="15">
        <v>37.226599999999998</v>
      </c>
      <c r="F153" s="15">
        <v>5.37026</v>
      </c>
      <c r="G153" s="15">
        <v>17.623899999999999</v>
      </c>
      <c r="H153" s="15">
        <v>167.059</v>
      </c>
      <c r="I153" s="15">
        <v>41.786000000000001</v>
      </c>
      <c r="J153" s="15">
        <v>7.0800000000000002E-2</v>
      </c>
      <c r="K153" s="15">
        <v>144.7286</v>
      </c>
      <c r="L153" s="15">
        <v>291.7</v>
      </c>
      <c r="M153" s="15">
        <v>163.81200000000001</v>
      </c>
      <c r="N153" s="15"/>
      <c r="O153" s="15"/>
      <c r="P153" s="15"/>
      <c r="Q153" s="15"/>
    </row>
    <row r="154" spans="1:17" x14ac:dyDescent="0.2">
      <c r="A154" s="11">
        <v>46</v>
      </c>
      <c r="B154" s="12">
        <v>40629</v>
      </c>
      <c r="C154" s="11">
        <v>17213603</v>
      </c>
      <c r="D154" s="13" t="s">
        <v>231</v>
      </c>
      <c r="E154" s="15"/>
      <c r="F154" s="15"/>
      <c r="G154" s="15"/>
      <c r="H154" s="15"/>
      <c r="I154" s="15">
        <v>44</v>
      </c>
      <c r="J154" s="15"/>
      <c r="K154" s="15"/>
      <c r="L154" s="15"/>
      <c r="M154" s="15">
        <v>155</v>
      </c>
      <c r="N154" s="15"/>
      <c r="O154" s="15"/>
      <c r="P154" s="15"/>
      <c r="Q154" s="15"/>
    </row>
    <row r="155" spans="1:17" x14ac:dyDescent="0.2">
      <c r="A155" s="11">
        <v>46</v>
      </c>
      <c r="B155" s="12">
        <v>42115</v>
      </c>
      <c r="C155" s="11">
        <v>17213603</v>
      </c>
      <c r="D155" s="13" t="s">
        <v>231</v>
      </c>
      <c r="E155" s="15">
        <v>42.056899999999999</v>
      </c>
      <c r="F155" s="15">
        <v>4.1893799999999999</v>
      </c>
      <c r="G155" s="15">
        <v>13.5197</v>
      </c>
      <c r="H155" s="15">
        <v>115.041</v>
      </c>
      <c r="I155" s="15">
        <v>39.4756</v>
      </c>
      <c r="J155" s="15" t="s">
        <v>127</v>
      </c>
      <c r="K155" s="15">
        <v>89.041799999999995</v>
      </c>
      <c r="L155" s="15">
        <v>149</v>
      </c>
      <c r="M155" s="15">
        <v>85.5655</v>
      </c>
      <c r="N155" s="15"/>
      <c r="O155" s="15"/>
      <c r="P155" s="15"/>
      <c r="Q155" s="7"/>
    </row>
    <row r="156" spans="1:17" x14ac:dyDescent="0.2">
      <c r="A156" s="11">
        <v>46</v>
      </c>
      <c r="B156" s="12">
        <v>42891</v>
      </c>
      <c r="C156" s="11">
        <v>17213603</v>
      </c>
      <c r="D156" s="13" t="s">
        <v>231</v>
      </c>
      <c r="E156" s="15">
        <v>44.559899999999999</v>
      </c>
      <c r="F156" s="15">
        <v>4.5958300000000003</v>
      </c>
      <c r="G156" s="15">
        <v>14.6313</v>
      </c>
      <c r="H156" s="15">
        <v>149.453</v>
      </c>
      <c r="I156" s="15">
        <v>42.171399999999998</v>
      </c>
      <c r="J156" s="15" t="s">
        <v>148</v>
      </c>
      <c r="K156" s="15">
        <v>114.16160000000001</v>
      </c>
      <c r="L156" s="15">
        <v>339</v>
      </c>
      <c r="M156" s="15">
        <v>97.996899999999997</v>
      </c>
      <c r="N156" s="15"/>
      <c r="O156" s="15"/>
      <c r="P156" s="15"/>
      <c r="Q156" s="15"/>
    </row>
    <row r="157" spans="1:17" x14ac:dyDescent="0.2">
      <c r="A157" s="11">
        <v>46</v>
      </c>
      <c r="B157" s="12">
        <v>43514</v>
      </c>
      <c r="C157" s="11">
        <v>17213603</v>
      </c>
      <c r="D157" s="13" t="s">
        <v>231</v>
      </c>
      <c r="E157" s="15">
        <v>47.087499999999999</v>
      </c>
      <c r="F157" s="15">
        <v>3.8384800000000001</v>
      </c>
      <c r="G157" s="15">
        <v>10.064500000000001</v>
      </c>
      <c r="H157" s="15">
        <v>128.745</v>
      </c>
      <c r="I157" s="15">
        <v>49.564900000000002</v>
      </c>
      <c r="J157" s="15" t="s">
        <v>127</v>
      </c>
      <c r="K157" s="15">
        <v>77.615700000000004</v>
      </c>
      <c r="L157" s="15">
        <v>320</v>
      </c>
      <c r="M157" s="15">
        <v>85.890100000000004</v>
      </c>
      <c r="N157" s="15"/>
      <c r="O157" s="15"/>
      <c r="P157" s="15"/>
      <c r="Q157" s="15"/>
    </row>
    <row r="158" spans="1:17" x14ac:dyDescent="0.2">
      <c r="A158" s="11">
        <v>47</v>
      </c>
      <c r="B158" s="12">
        <v>41737</v>
      </c>
      <c r="C158" s="11">
        <v>17213604</v>
      </c>
      <c r="D158" s="13" t="s">
        <v>233</v>
      </c>
      <c r="E158" s="15">
        <v>57.737299999999998</v>
      </c>
      <c r="F158" s="15">
        <v>2.9355099999999998</v>
      </c>
      <c r="G158" s="15">
        <v>11.3058</v>
      </c>
      <c r="H158" s="15">
        <v>112.43600000000001</v>
      </c>
      <c r="I158" s="15">
        <v>63.575800000000001</v>
      </c>
      <c r="J158" s="15">
        <v>0.371</v>
      </c>
      <c r="K158" s="15">
        <v>31.207599999999999</v>
      </c>
      <c r="L158" s="15">
        <v>339</v>
      </c>
      <c r="M158" s="15">
        <v>67.642200000000003</v>
      </c>
      <c r="N158" s="15"/>
      <c r="O158" s="15"/>
      <c r="P158" s="15"/>
      <c r="Q158" s="15"/>
    </row>
    <row r="159" spans="1:17" x14ac:dyDescent="0.2">
      <c r="A159" s="11">
        <v>47</v>
      </c>
      <c r="B159" s="12">
        <v>41813</v>
      </c>
      <c r="C159" s="11">
        <v>17213604</v>
      </c>
      <c r="D159" s="13" t="s">
        <v>233</v>
      </c>
      <c r="E159" s="15">
        <v>38.588200000000001</v>
      </c>
      <c r="F159" s="15">
        <v>2.7251500000000002</v>
      </c>
      <c r="G159" s="15">
        <v>12.877800000000001</v>
      </c>
      <c r="H159" s="15">
        <v>105.756</v>
      </c>
      <c r="I159" s="15">
        <v>83.262200000000007</v>
      </c>
      <c r="J159" s="15">
        <v>0.53580000000000005</v>
      </c>
      <c r="K159" s="15">
        <v>24.0642</v>
      </c>
      <c r="L159" s="15">
        <v>294</v>
      </c>
      <c r="M159" s="15">
        <v>37.9497</v>
      </c>
      <c r="N159" s="15">
        <v>4.5976000000000003E-2</v>
      </c>
      <c r="O159" s="15"/>
      <c r="P159" s="15"/>
      <c r="Q159" s="15"/>
    </row>
    <row r="160" spans="1:17" x14ac:dyDescent="0.2">
      <c r="A160" s="11">
        <v>47</v>
      </c>
      <c r="B160" s="12">
        <v>42162</v>
      </c>
      <c r="C160" s="11">
        <v>17213604</v>
      </c>
      <c r="D160" s="13" t="s">
        <v>233</v>
      </c>
      <c r="E160" s="15">
        <v>38.488999999999997</v>
      </c>
      <c r="F160" s="15">
        <v>2.2588200000000001</v>
      </c>
      <c r="G160" s="15">
        <v>12.823</v>
      </c>
      <c r="H160" s="15">
        <v>117.851</v>
      </c>
      <c r="I160" s="15">
        <v>77.014799999999994</v>
      </c>
      <c r="J160" s="15">
        <v>0.45479999999999998</v>
      </c>
      <c r="K160" s="15">
        <v>24.368500000000001</v>
      </c>
      <c r="L160" s="15">
        <v>338.1</v>
      </c>
      <c r="M160" s="15">
        <v>54.0197</v>
      </c>
      <c r="N160" s="7"/>
      <c r="O160" s="7"/>
      <c r="P160" s="7"/>
      <c r="Q160" s="7"/>
    </row>
    <row r="161" spans="1:17" x14ac:dyDescent="0.2">
      <c r="A161" s="11">
        <v>47</v>
      </c>
      <c r="B161" s="12">
        <v>42878</v>
      </c>
      <c r="C161" s="11">
        <v>17213604</v>
      </c>
      <c r="D161" s="13" t="s">
        <v>233</v>
      </c>
      <c r="E161" s="15">
        <v>51.314100000000003</v>
      </c>
      <c r="F161" s="15">
        <v>2.4523700000000002</v>
      </c>
      <c r="G161" s="15">
        <v>10.7094</v>
      </c>
      <c r="H161" s="15">
        <v>119.453</v>
      </c>
      <c r="I161" s="15">
        <v>78.322100000000006</v>
      </c>
      <c r="J161" s="15">
        <v>0.25929999999999997</v>
      </c>
      <c r="K161" s="15">
        <v>27.5124</v>
      </c>
      <c r="L161" s="15">
        <v>323</v>
      </c>
      <c r="M161" s="15">
        <v>69.2774</v>
      </c>
      <c r="N161" s="15"/>
      <c r="O161" s="15"/>
      <c r="P161" s="15"/>
      <c r="Q161" s="15"/>
    </row>
    <row r="162" spans="1:17" x14ac:dyDescent="0.2">
      <c r="A162" s="11">
        <v>47</v>
      </c>
      <c r="B162" s="12">
        <v>43222</v>
      </c>
      <c r="C162" s="11">
        <v>17213604</v>
      </c>
      <c r="D162" s="13" t="s">
        <v>233</v>
      </c>
      <c r="E162" s="15">
        <v>85.748999999999995</v>
      </c>
      <c r="F162" s="15">
        <v>2.4474200000000002</v>
      </c>
      <c r="G162" s="15">
        <v>8.8125999999999998</v>
      </c>
      <c r="H162" s="15">
        <v>109.788</v>
      </c>
      <c r="I162" s="15">
        <v>70.433899999999994</v>
      </c>
      <c r="J162" s="15">
        <v>0.2102</v>
      </c>
      <c r="K162" s="15">
        <v>33.167000000000002</v>
      </c>
      <c r="L162" s="15">
        <v>373</v>
      </c>
      <c r="M162" s="15">
        <v>91.181100000000001</v>
      </c>
      <c r="N162" s="7"/>
      <c r="O162" s="7"/>
      <c r="P162" s="7"/>
      <c r="Q162" s="15"/>
    </row>
    <row r="163" spans="1:17" x14ac:dyDescent="0.2">
      <c r="A163" s="11">
        <v>47</v>
      </c>
      <c r="B163" s="12">
        <v>43515</v>
      </c>
      <c r="C163" s="11">
        <v>17213604</v>
      </c>
      <c r="D163" s="13" t="s">
        <v>233</v>
      </c>
      <c r="E163" s="15">
        <v>107.19499999999999</v>
      </c>
      <c r="F163" s="15">
        <v>2.87846</v>
      </c>
      <c r="G163" s="15">
        <v>9.2268000000000008</v>
      </c>
      <c r="H163" s="15">
        <v>132.49199999999999</v>
      </c>
      <c r="I163" s="15">
        <v>80.0291</v>
      </c>
      <c r="J163" s="15" t="s">
        <v>148</v>
      </c>
      <c r="K163" s="15">
        <v>62.660400000000003</v>
      </c>
      <c r="L163" s="15">
        <v>408</v>
      </c>
      <c r="M163" s="15">
        <v>128.2687</v>
      </c>
      <c r="N163" s="15"/>
      <c r="O163" s="15"/>
      <c r="P163" s="15"/>
      <c r="Q163" s="15"/>
    </row>
    <row r="164" spans="1:17" x14ac:dyDescent="0.2">
      <c r="A164" s="11">
        <v>47</v>
      </c>
      <c r="B164" s="12">
        <v>43598</v>
      </c>
      <c r="C164" s="11">
        <v>17213604</v>
      </c>
      <c r="D164" s="13" t="s">
        <v>233</v>
      </c>
      <c r="E164" s="15">
        <v>106.386</v>
      </c>
      <c r="F164" s="15">
        <v>2.5626600000000002</v>
      </c>
      <c r="G164" s="15">
        <v>7.5074100000000001</v>
      </c>
      <c r="H164" s="15">
        <v>113.51300000000001</v>
      </c>
      <c r="I164" s="15">
        <v>67.108400000000003</v>
      </c>
      <c r="J164" s="15">
        <v>0.1179</v>
      </c>
      <c r="K164" s="15">
        <v>42.973999999999997</v>
      </c>
      <c r="L164" s="15">
        <v>409</v>
      </c>
      <c r="M164" s="15">
        <v>90.799899999999994</v>
      </c>
      <c r="N164" s="15"/>
      <c r="O164" s="15"/>
      <c r="P164" s="15"/>
      <c r="Q164" s="15"/>
    </row>
    <row r="165" spans="1:17" x14ac:dyDescent="0.2">
      <c r="A165" s="11">
        <v>48</v>
      </c>
      <c r="B165" s="12">
        <v>40304</v>
      </c>
      <c r="C165" s="11">
        <v>17213605</v>
      </c>
      <c r="D165" s="13" t="s">
        <v>237</v>
      </c>
      <c r="E165" s="15">
        <v>39.186700000000002</v>
      </c>
      <c r="F165" s="15">
        <v>0.81738900000000003</v>
      </c>
      <c r="G165" s="15">
        <v>5.1577999999999999</v>
      </c>
      <c r="H165" s="15">
        <v>63.653300000000002</v>
      </c>
      <c r="I165" s="15">
        <v>55.6</v>
      </c>
      <c r="J165" s="15"/>
      <c r="K165" s="15">
        <v>42</v>
      </c>
      <c r="L165" s="15">
        <v>159.80000000000001</v>
      </c>
      <c r="M165" s="15">
        <v>42</v>
      </c>
      <c r="N165" s="15"/>
      <c r="O165" s="15"/>
      <c r="P165" s="15"/>
      <c r="Q165" s="15"/>
    </row>
    <row r="166" spans="1:17" x14ac:dyDescent="0.2">
      <c r="A166" s="11">
        <v>48</v>
      </c>
      <c r="B166" s="12">
        <v>40629</v>
      </c>
      <c r="C166" s="11">
        <v>17213605</v>
      </c>
      <c r="D166" s="13" t="s">
        <v>237</v>
      </c>
      <c r="E166" s="15"/>
      <c r="F166" s="15"/>
      <c r="G166" s="15"/>
      <c r="H166" s="15"/>
      <c r="I166" s="15">
        <v>58</v>
      </c>
      <c r="J166" s="15"/>
      <c r="K166" s="15"/>
      <c r="L166" s="15"/>
      <c r="M166" s="15">
        <v>39.213099999999997</v>
      </c>
      <c r="N166" s="15"/>
      <c r="O166" s="15"/>
      <c r="P166" s="15"/>
      <c r="Q166" s="15"/>
    </row>
    <row r="167" spans="1:17" x14ac:dyDescent="0.2">
      <c r="A167" s="11">
        <v>48</v>
      </c>
      <c r="B167" s="12">
        <v>42115</v>
      </c>
      <c r="C167" s="11">
        <v>17213605</v>
      </c>
      <c r="D167" s="13" t="s">
        <v>237</v>
      </c>
      <c r="E167" s="15">
        <v>41.604700000000001</v>
      </c>
      <c r="F167" s="15">
        <v>0.52702199999999999</v>
      </c>
      <c r="G167" s="15">
        <v>5.9035799999999998</v>
      </c>
      <c r="H167" s="15">
        <v>61.282400000000003</v>
      </c>
      <c r="I167" s="15">
        <v>42.718200000000003</v>
      </c>
      <c r="J167" s="15" t="s">
        <v>127</v>
      </c>
      <c r="K167" s="15">
        <v>40.527700000000003</v>
      </c>
      <c r="L167" s="15">
        <v>333</v>
      </c>
      <c r="M167" s="15">
        <v>47.5747</v>
      </c>
      <c r="N167" s="15" t="s">
        <v>238</v>
      </c>
      <c r="O167" s="15"/>
      <c r="P167" s="15"/>
      <c r="Q167" s="7"/>
    </row>
    <row r="168" spans="1:17" x14ac:dyDescent="0.2">
      <c r="A168" s="11">
        <v>48</v>
      </c>
      <c r="B168" s="12">
        <v>42892</v>
      </c>
      <c r="C168" s="11">
        <v>17213605</v>
      </c>
      <c r="D168" s="13" t="s">
        <v>237</v>
      </c>
      <c r="E168" s="15">
        <v>42.1111</v>
      </c>
      <c r="F168" s="15">
        <v>0.69976400000000005</v>
      </c>
      <c r="G168" s="15">
        <v>6.1542199999999996</v>
      </c>
      <c r="H168" s="15">
        <v>64.779700000000005</v>
      </c>
      <c r="I168" s="15">
        <v>32.262099999999997</v>
      </c>
      <c r="J168" s="15" t="s">
        <v>148</v>
      </c>
      <c r="K168" s="15">
        <v>53.722099999999998</v>
      </c>
      <c r="L168" s="15">
        <v>161</v>
      </c>
      <c r="M168" s="15">
        <v>42.420099999999998</v>
      </c>
      <c r="N168" s="15"/>
      <c r="O168" s="15"/>
      <c r="P168" s="15"/>
      <c r="Q168" s="15"/>
    </row>
    <row r="169" spans="1:17" x14ac:dyDescent="0.2">
      <c r="A169" s="11">
        <v>48</v>
      </c>
      <c r="B169" s="12">
        <v>43514</v>
      </c>
      <c r="C169" s="11">
        <v>17213605</v>
      </c>
      <c r="D169" s="13" t="s">
        <v>237</v>
      </c>
      <c r="E169" s="15">
        <v>42.8733</v>
      </c>
      <c r="F169" s="15">
        <v>0.70460400000000001</v>
      </c>
      <c r="G169" s="15">
        <v>6.1337200000000003</v>
      </c>
      <c r="H169" s="15">
        <v>64.452200000000005</v>
      </c>
      <c r="I169" s="15">
        <v>38.308399999999999</v>
      </c>
      <c r="J169" s="15"/>
      <c r="K169" s="15">
        <v>43.023299999999999</v>
      </c>
      <c r="L169" s="15">
        <v>174</v>
      </c>
      <c r="M169" s="15">
        <v>40.810200000000002</v>
      </c>
      <c r="N169" s="15"/>
      <c r="O169" s="15"/>
      <c r="P169" s="15"/>
      <c r="Q169" s="15"/>
    </row>
    <row r="170" spans="1:17" x14ac:dyDescent="0.2">
      <c r="A170" s="11">
        <v>49</v>
      </c>
      <c r="B170" s="12">
        <v>42163</v>
      </c>
      <c r="C170" s="11">
        <v>17213606</v>
      </c>
      <c r="D170" s="13" t="s">
        <v>240</v>
      </c>
      <c r="E170" s="15">
        <v>50.5486</v>
      </c>
      <c r="F170" s="15">
        <v>1.3845000000000001</v>
      </c>
      <c r="G170" s="15">
        <v>9.7953899999999994</v>
      </c>
      <c r="H170" s="15">
        <v>89.385400000000004</v>
      </c>
      <c r="I170" s="15">
        <v>83.784899999999993</v>
      </c>
      <c r="J170" s="15">
        <v>0.2928</v>
      </c>
      <c r="K170" s="15">
        <v>45.892699999999998</v>
      </c>
      <c r="L170" s="15">
        <v>233.9</v>
      </c>
      <c r="M170" s="15">
        <v>38.104599999999998</v>
      </c>
      <c r="N170" s="7"/>
      <c r="O170" s="7"/>
      <c r="P170" s="7"/>
      <c r="Q170" s="7"/>
    </row>
    <row r="171" spans="1:17" x14ac:dyDescent="0.2">
      <c r="A171" s="11">
        <v>49</v>
      </c>
      <c r="B171" s="12">
        <v>42891</v>
      </c>
      <c r="C171" s="3">
        <v>17213606</v>
      </c>
      <c r="D171" s="13" t="s">
        <v>240</v>
      </c>
      <c r="E171" s="15">
        <v>48.869</v>
      </c>
      <c r="F171" s="15">
        <v>1.23058</v>
      </c>
      <c r="G171" s="15">
        <v>9.0952199999999994</v>
      </c>
      <c r="H171" s="15">
        <v>86.446700000000007</v>
      </c>
      <c r="I171" s="15">
        <v>81.9392</v>
      </c>
      <c r="J171" s="15">
        <v>0.44379999999999997</v>
      </c>
      <c r="K171" s="15">
        <v>31.728300000000001</v>
      </c>
      <c r="L171" s="15">
        <v>233</v>
      </c>
      <c r="M171" s="15">
        <v>36.011600000000001</v>
      </c>
      <c r="N171" s="15"/>
      <c r="O171" s="15"/>
      <c r="P171" s="15"/>
      <c r="Q171" s="15"/>
    </row>
    <row r="172" spans="1:17" x14ac:dyDescent="0.2">
      <c r="A172" s="11">
        <v>49</v>
      </c>
      <c r="B172" s="12">
        <v>43614</v>
      </c>
      <c r="C172" s="11">
        <v>17213606</v>
      </c>
      <c r="D172" s="13" t="s">
        <v>240</v>
      </c>
      <c r="E172" s="15">
        <v>42.520099999999999</v>
      </c>
      <c r="F172" s="15">
        <v>0.87207000000000001</v>
      </c>
      <c r="G172" s="15">
        <v>9.7117900000000006</v>
      </c>
      <c r="H172" s="15">
        <v>93.486500000000007</v>
      </c>
      <c r="I172" s="15">
        <v>68.828000000000003</v>
      </c>
      <c r="J172" s="15">
        <v>0.36559999999999998</v>
      </c>
      <c r="K172" s="15">
        <v>21.8537</v>
      </c>
      <c r="L172" s="15">
        <v>245</v>
      </c>
      <c r="M172" s="15">
        <v>28.625599999999999</v>
      </c>
      <c r="N172" s="7"/>
      <c r="O172" s="7"/>
      <c r="P172" s="7"/>
      <c r="Q172" s="7"/>
    </row>
    <row r="173" spans="1:17" x14ac:dyDescent="0.2">
      <c r="A173" s="11">
        <v>50</v>
      </c>
      <c r="B173" s="12">
        <v>40325</v>
      </c>
      <c r="C173" s="11">
        <v>17213607</v>
      </c>
      <c r="D173" s="13" t="s">
        <v>242</v>
      </c>
      <c r="E173" s="15">
        <v>21.6767</v>
      </c>
      <c r="F173" s="15">
        <v>0.78424899999999997</v>
      </c>
      <c r="G173" s="15">
        <v>4.3851399999999998</v>
      </c>
      <c r="H173" s="15">
        <v>40.204799999999999</v>
      </c>
      <c r="I173" s="15">
        <v>28.9</v>
      </c>
      <c r="J173" s="15"/>
      <c r="K173" s="15">
        <v>5</v>
      </c>
      <c r="L173" s="15">
        <v>151.4</v>
      </c>
      <c r="M173" s="15">
        <v>25</v>
      </c>
      <c r="N173" s="15"/>
      <c r="O173" s="15"/>
      <c r="P173" s="15"/>
      <c r="Q173" s="15"/>
    </row>
    <row r="174" spans="1:17" x14ac:dyDescent="0.2">
      <c r="A174" s="11">
        <v>50</v>
      </c>
      <c r="B174" s="12">
        <v>40636</v>
      </c>
      <c r="C174" s="11">
        <v>17213607</v>
      </c>
      <c r="D174" s="13" t="s">
        <v>242</v>
      </c>
      <c r="E174" s="15"/>
      <c r="F174" s="15"/>
      <c r="G174" s="15"/>
      <c r="H174" s="15"/>
      <c r="I174" s="15">
        <v>34</v>
      </c>
      <c r="J174" s="15"/>
      <c r="K174" s="15"/>
      <c r="L174" s="15"/>
      <c r="M174" s="15">
        <v>18</v>
      </c>
      <c r="N174" s="15"/>
      <c r="O174" s="15"/>
      <c r="P174" s="15"/>
      <c r="Q174" s="15"/>
    </row>
    <row r="175" spans="1:17" x14ac:dyDescent="0.2">
      <c r="A175" s="11">
        <v>50</v>
      </c>
      <c r="B175" s="12">
        <v>41984</v>
      </c>
      <c r="C175" s="11">
        <v>17213607</v>
      </c>
      <c r="D175" s="13" t="s">
        <v>242</v>
      </c>
      <c r="E175" s="15">
        <v>22.8233</v>
      </c>
      <c r="F175" s="15">
        <v>1</v>
      </c>
      <c r="G175" s="15">
        <v>4.33873</v>
      </c>
      <c r="H175" s="15">
        <v>41.552599999999998</v>
      </c>
      <c r="I175" s="15">
        <v>38.542499999999997</v>
      </c>
      <c r="J175" s="15">
        <v>0.26350000000000001</v>
      </c>
      <c r="K175" s="15">
        <v>15.4374</v>
      </c>
      <c r="L175" s="15">
        <v>101</v>
      </c>
      <c r="M175" s="15">
        <v>22.332699999999999</v>
      </c>
      <c r="N175" s="15"/>
      <c r="O175" s="15"/>
      <c r="P175" s="15"/>
      <c r="Q175" s="15" t="s">
        <v>150</v>
      </c>
    </row>
    <row r="176" spans="1:17" x14ac:dyDescent="0.2">
      <c r="A176" s="11">
        <v>50</v>
      </c>
      <c r="B176" s="12">
        <v>42912</v>
      </c>
      <c r="C176" s="11">
        <v>17213607</v>
      </c>
      <c r="D176" s="13" t="s">
        <v>242</v>
      </c>
      <c r="E176" s="15">
        <v>27.327100000000002</v>
      </c>
      <c r="F176" s="15">
        <v>0.68473600000000001</v>
      </c>
      <c r="G176" s="15">
        <v>4.9694700000000003</v>
      </c>
      <c r="H176" s="15">
        <v>44.115900000000003</v>
      </c>
      <c r="I176" s="15">
        <v>46.8581</v>
      </c>
      <c r="J176" s="15">
        <v>0.2404</v>
      </c>
      <c r="K176" s="15">
        <v>14.3141</v>
      </c>
      <c r="L176" s="15">
        <v>89</v>
      </c>
      <c r="M176" s="15">
        <v>30.554099999999998</v>
      </c>
      <c r="N176" s="15"/>
      <c r="O176" s="15"/>
      <c r="P176" s="15"/>
      <c r="Q176" s="15" t="s">
        <v>150</v>
      </c>
    </row>
    <row r="177" spans="1:17" x14ac:dyDescent="0.2">
      <c r="A177" s="11">
        <v>50</v>
      </c>
      <c r="B177" s="12">
        <v>43205</v>
      </c>
      <c r="C177" s="11">
        <v>17213607</v>
      </c>
      <c r="D177" s="13" t="s">
        <v>242</v>
      </c>
      <c r="E177" s="15">
        <v>23.849299999999999</v>
      </c>
      <c r="F177" s="15">
        <v>0.66064100000000003</v>
      </c>
      <c r="G177" s="15">
        <v>4.5249499999999996</v>
      </c>
      <c r="H177" s="15">
        <v>44.813699999999997</v>
      </c>
      <c r="I177" s="15">
        <v>47.228700000000003</v>
      </c>
      <c r="J177" s="15">
        <v>0.27650000000000002</v>
      </c>
      <c r="K177" s="15">
        <v>14.443199999999999</v>
      </c>
      <c r="L177" s="15">
        <v>93</v>
      </c>
      <c r="M177" s="15">
        <v>27.967600000000001</v>
      </c>
      <c r="N177" s="7"/>
      <c r="O177" s="7"/>
      <c r="P177" s="7"/>
      <c r="Q177" s="15" t="s">
        <v>150</v>
      </c>
    </row>
    <row r="178" spans="1:17" x14ac:dyDescent="0.2">
      <c r="A178" s="11">
        <v>51</v>
      </c>
      <c r="B178" s="12">
        <v>41812</v>
      </c>
      <c r="C178" s="11">
        <v>17213608</v>
      </c>
      <c r="D178" s="13" t="s">
        <v>244</v>
      </c>
      <c r="E178" s="15">
        <v>48.668500000000002</v>
      </c>
      <c r="F178" s="15">
        <v>2.1126299999999998</v>
      </c>
      <c r="G178" s="15">
        <v>11.4872</v>
      </c>
      <c r="H178" s="15">
        <v>102.595</v>
      </c>
      <c r="I178" s="15">
        <v>143.6534</v>
      </c>
      <c r="J178" s="15">
        <v>0.45350000000000001</v>
      </c>
      <c r="K178" s="15">
        <v>34.997900000000001</v>
      </c>
      <c r="L178" s="15">
        <v>181</v>
      </c>
      <c r="M178" s="15">
        <v>49.232399999999998</v>
      </c>
      <c r="N178" s="15"/>
      <c r="O178" s="15"/>
      <c r="P178" s="15"/>
      <c r="Q178" s="15"/>
    </row>
    <row r="179" spans="1:17" x14ac:dyDescent="0.2">
      <c r="A179" s="11">
        <v>51</v>
      </c>
      <c r="B179" s="12">
        <v>41862</v>
      </c>
      <c r="C179" s="11">
        <v>17213608</v>
      </c>
      <c r="D179" s="13" t="s">
        <v>244</v>
      </c>
      <c r="E179" s="15">
        <v>49.078499999999998</v>
      </c>
      <c r="F179" s="15">
        <v>1.9439200000000001</v>
      </c>
      <c r="G179" s="15">
        <v>11.8857</v>
      </c>
      <c r="H179" s="15">
        <v>104.33199999999999</v>
      </c>
      <c r="I179" s="15">
        <v>149.20349999999999</v>
      </c>
      <c r="J179" s="15">
        <v>0.47989999999999999</v>
      </c>
      <c r="K179" s="15">
        <v>37.0473</v>
      </c>
      <c r="L179" s="15">
        <v>191</v>
      </c>
      <c r="M179" s="15">
        <v>50.5824</v>
      </c>
      <c r="N179" s="15"/>
      <c r="O179" s="15"/>
      <c r="P179" s="15"/>
      <c r="Q179" s="15"/>
    </row>
    <row r="180" spans="1:17" x14ac:dyDescent="0.2">
      <c r="A180" s="11">
        <v>51</v>
      </c>
      <c r="B180" s="12">
        <v>42162</v>
      </c>
      <c r="C180" s="11">
        <v>17213608</v>
      </c>
      <c r="D180" s="13" t="s">
        <v>244</v>
      </c>
      <c r="E180" s="15">
        <v>50.743899999999996</v>
      </c>
      <c r="F180" s="15">
        <v>1.10263</v>
      </c>
      <c r="G180" s="15">
        <v>11.567299999999999</v>
      </c>
      <c r="H180" s="15">
        <v>113.22799999999999</v>
      </c>
      <c r="I180" s="15">
        <v>161.14869999999999</v>
      </c>
      <c r="J180" s="15">
        <v>0.49009999999999998</v>
      </c>
      <c r="K180" s="15">
        <v>40.728200000000001</v>
      </c>
      <c r="L180" s="15">
        <v>178.4</v>
      </c>
      <c r="M180" s="15">
        <v>58.676099999999998</v>
      </c>
      <c r="N180" s="7"/>
      <c r="O180" s="7"/>
      <c r="P180" s="7"/>
      <c r="Q180" s="7"/>
    </row>
    <row r="181" spans="1:17" x14ac:dyDescent="0.2">
      <c r="A181" s="11">
        <v>51</v>
      </c>
      <c r="B181" s="12">
        <v>42878</v>
      </c>
      <c r="C181" s="11">
        <v>17213608</v>
      </c>
      <c r="D181" s="13" t="s">
        <v>244</v>
      </c>
      <c r="E181" s="15">
        <v>57.203299999999999</v>
      </c>
      <c r="F181" s="15">
        <v>1.3206500000000001</v>
      </c>
      <c r="G181" s="15">
        <v>12.3695</v>
      </c>
      <c r="H181" s="15">
        <v>121.637</v>
      </c>
      <c r="I181" s="15">
        <v>147.4879</v>
      </c>
      <c r="J181" s="15">
        <v>0.49080000000000001</v>
      </c>
      <c r="K181" s="15">
        <v>51.4131</v>
      </c>
      <c r="L181" s="15">
        <v>178</v>
      </c>
      <c r="M181" s="15">
        <v>59.368499999999997</v>
      </c>
      <c r="N181" s="15"/>
      <c r="O181" s="15"/>
      <c r="P181" s="15"/>
      <c r="Q181" s="15"/>
    </row>
    <row r="182" spans="1:17" x14ac:dyDescent="0.2">
      <c r="A182" s="11">
        <v>51</v>
      </c>
      <c r="B182" s="12">
        <v>43222</v>
      </c>
      <c r="C182" s="11">
        <v>17213608</v>
      </c>
      <c r="D182" s="13" t="s">
        <v>244</v>
      </c>
      <c r="E182" s="15">
        <v>56.807499999999997</v>
      </c>
      <c r="F182" s="15">
        <v>1.39133</v>
      </c>
      <c r="G182" s="15">
        <v>12.2927</v>
      </c>
      <c r="H182" s="15">
        <v>125.419</v>
      </c>
      <c r="I182" s="15">
        <v>164.91749999999999</v>
      </c>
      <c r="J182" s="15">
        <v>0.39679999999999999</v>
      </c>
      <c r="K182" s="15">
        <v>53.023299999999999</v>
      </c>
      <c r="L182" s="15">
        <v>189</v>
      </c>
      <c r="M182" s="15">
        <v>57.968600000000002</v>
      </c>
      <c r="N182" s="7"/>
      <c r="O182" s="7"/>
      <c r="P182" s="7"/>
      <c r="Q182" s="15"/>
    </row>
    <row r="183" spans="1:17" x14ac:dyDescent="0.2">
      <c r="A183" s="11">
        <v>51</v>
      </c>
      <c r="B183" s="12">
        <v>43515</v>
      </c>
      <c r="C183" s="11">
        <v>17213608</v>
      </c>
      <c r="D183" s="13" t="s">
        <v>244</v>
      </c>
      <c r="E183" s="15">
        <v>61.094900000000003</v>
      </c>
      <c r="F183" s="15">
        <v>1.4467000000000001</v>
      </c>
      <c r="G183" s="15">
        <v>13.0009</v>
      </c>
      <c r="H183" s="15">
        <v>128.97300000000001</v>
      </c>
      <c r="I183" s="15">
        <v>151.74080000000001</v>
      </c>
      <c r="J183" s="15">
        <v>0.36070000000000002</v>
      </c>
      <c r="K183" s="15">
        <v>59.745100000000001</v>
      </c>
      <c r="L183" s="15">
        <v>186</v>
      </c>
      <c r="M183" s="15">
        <v>64.286199999999994</v>
      </c>
      <c r="N183" s="15"/>
      <c r="O183" s="15"/>
      <c r="P183" s="15"/>
      <c r="Q183" s="15"/>
    </row>
    <row r="184" spans="1:17" x14ac:dyDescent="0.2">
      <c r="A184" s="11">
        <v>52</v>
      </c>
      <c r="B184" s="9">
        <v>41529</v>
      </c>
      <c r="C184" s="11">
        <v>17213609</v>
      </c>
      <c r="D184" s="13" t="s">
        <v>246</v>
      </c>
      <c r="E184" s="15"/>
      <c r="F184" s="15"/>
      <c r="G184" s="15"/>
      <c r="H184" s="15"/>
      <c r="I184" s="15">
        <v>95.005799999999994</v>
      </c>
      <c r="J184" s="15">
        <v>0.375</v>
      </c>
      <c r="K184" s="15">
        <v>20.034700000000001</v>
      </c>
      <c r="L184" s="15">
        <v>192</v>
      </c>
      <c r="M184" s="15">
        <v>39.457599999999999</v>
      </c>
      <c r="N184" s="15" t="s">
        <v>193</v>
      </c>
      <c r="O184" s="15"/>
      <c r="P184" s="15"/>
      <c r="Q184" s="15"/>
    </row>
    <row r="185" spans="1:17" x14ac:dyDescent="0.2">
      <c r="A185" s="11">
        <v>52</v>
      </c>
      <c r="B185" s="12">
        <v>41653</v>
      </c>
      <c r="C185" s="11">
        <v>17213609</v>
      </c>
      <c r="D185" s="13" t="s">
        <v>246</v>
      </c>
      <c r="E185" s="15">
        <v>435.64699999999999</v>
      </c>
      <c r="F185" s="15">
        <v>63.814999999999998</v>
      </c>
      <c r="G185" s="15">
        <v>31.288799999999998</v>
      </c>
      <c r="H185" s="15">
        <v>181.29400000000001</v>
      </c>
      <c r="I185" s="15">
        <v>667.71979999999996</v>
      </c>
      <c r="J185" s="15">
        <v>0.45800000000000002</v>
      </c>
      <c r="K185" s="15">
        <v>28.344000000000001</v>
      </c>
      <c r="L185" s="15">
        <v>223</v>
      </c>
      <c r="M185" s="15">
        <v>161.8426</v>
      </c>
      <c r="N185" s="15"/>
      <c r="O185" s="15"/>
      <c r="P185" s="15"/>
      <c r="Q185" s="15"/>
    </row>
    <row r="186" spans="1:17" x14ac:dyDescent="0.2">
      <c r="A186" s="11">
        <v>52</v>
      </c>
      <c r="B186" s="12">
        <v>42162</v>
      </c>
      <c r="C186" s="11">
        <v>17213609</v>
      </c>
      <c r="D186" s="13" t="s">
        <v>246</v>
      </c>
      <c r="E186" s="15">
        <v>37.933999999999997</v>
      </c>
      <c r="F186" s="15">
        <v>1.85744</v>
      </c>
      <c r="G186" s="15">
        <v>13.138500000000001</v>
      </c>
      <c r="H186" s="15">
        <v>76.338399999999993</v>
      </c>
      <c r="I186" s="15">
        <v>100.0703</v>
      </c>
      <c r="J186" s="15">
        <v>0.39269999999999999</v>
      </c>
      <c r="K186" s="15">
        <v>21.151700000000002</v>
      </c>
      <c r="L186" s="15">
        <v>190.8</v>
      </c>
      <c r="M186" s="15">
        <v>41.419199999999996</v>
      </c>
      <c r="N186" s="7"/>
      <c r="O186" s="7"/>
      <c r="P186" s="7"/>
      <c r="Q186" s="7"/>
    </row>
    <row r="187" spans="1:17" x14ac:dyDescent="0.2">
      <c r="A187" s="11">
        <v>52</v>
      </c>
      <c r="B187" s="12">
        <v>42878</v>
      </c>
      <c r="C187" s="11">
        <v>17213609</v>
      </c>
      <c r="D187" s="13" t="s">
        <v>246</v>
      </c>
      <c r="E187" s="15">
        <v>43.166200000000003</v>
      </c>
      <c r="F187" s="15">
        <v>2.1388699999999998</v>
      </c>
      <c r="G187" s="15">
        <v>13.3278</v>
      </c>
      <c r="H187" s="15">
        <v>78.295900000000003</v>
      </c>
      <c r="I187" s="15">
        <v>106.76690000000001</v>
      </c>
      <c r="J187" s="15">
        <v>0.40920000000000001</v>
      </c>
      <c r="K187" s="15">
        <v>20.169799999999999</v>
      </c>
      <c r="L187" s="15">
        <v>186</v>
      </c>
      <c r="M187" s="15">
        <v>39.252600000000001</v>
      </c>
      <c r="N187" s="15"/>
      <c r="O187" s="15"/>
      <c r="P187" s="15"/>
      <c r="Q187" s="15"/>
    </row>
    <row r="188" spans="1:17" x14ac:dyDescent="0.2">
      <c r="A188" s="11">
        <v>52</v>
      </c>
      <c r="B188" s="12">
        <v>43222</v>
      </c>
      <c r="C188" s="11">
        <v>17213609</v>
      </c>
      <c r="D188" s="13" t="s">
        <v>246</v>
      </c>
      <c r="E188" s="15">
        <v>41.653399999999998</v>
      </c>
      <c r="F188" s="15">
        <v>2.23671</v>
      </c>
      <c r="G188" s="15">
        <v>13.266299999999999</v>
      </c>
      <c r="H188" s="15">
        <v>80.9893</v>
      </c>
      <c r="I188" s="15">
        <v>110.1392</v>
      </c>
      <c r="J188" s="15">
        <v>0.3926</v>
      </c>
      <c r="K188" s="15">
        <v>21.167000000000002</v>
      </c>
      <c r="L188" s="15">
        <v>188</v>
      </c>
      <c r="M188" s="15">
        <v>39.368600000000001</v>
      </c>
      <c r="N188" s="7"/>
      <c r="O188" s="7"/>
      <c r="P188" s="7"/>
      <c r="Q188" s="15"/>
    </row>
    <row r="189" spans="1:17" x14ac:dyDescent="0.2">
      <c r="A189" s="11">
        <v>52</v>
      </c>
      <c r="B189" s="12">
        <v>43515</v>
      </c>
      <c r="C189" s="11">
        <v>17213609</v>
      </c>
      <c r="D189" s="13" t="s">
        <v>246</v>
      </c>
      <c r="E189" s="15">
        <v>47.703699999999998</v>
      </c>
      <c r="F189" s="15">
        <v>2.3172000000000001</v>
      </c>
      <c r="G189" s="15">
        <v>14.588800000000001</v>
      </c>
      <c r="H189" s="15">
        <v>87.348100000000002</v>
      </c>
      <c r="I189" s="15">
        <v>124.7762</v>
      </c>
      <c r="J189" s="15">
        <v>0.36709999999999998</v>
      </c>
      <c r="K189" s="15">
        <v>23.984300000000001</v>
      </c>
      <c r="L189" s="15">
        <v>192</v>
      </c>
      <c r="M189" s="15">
        <v>42.056800000000003</v>
      </c>
      <c r="N189" s="15"/>
      <c r="O189" s="15"/>
      <c r="P189" s="15"/>
      <c r="Q189" s="15"/>
    </row>
    <row r="190" spans="1:17" x14ac:dyDescent="0.2">
      <c r="A190" s="11">
        <v>53</v>
      </c>
      <c r="B190" s="12">
        <v>40636</v>
      </c>
      <c r="C190" s="11">
        <v>17213702</v>
      </c>
      <c r="D190" s="13" t="s">
        <v>247</v>
      </c>
      <c r="E190" s="15"/>
      <c r="F190" s="15"/>
      <c r="G190" s="15"/>
      <c r="H190" s="15"/>
      <c r="I190" s="15">
        <v>139</v>
      </c>
      <c r="J190" s="15"/>
      <c r="K190" s="15"/>
      <c r="L190" s="15"/>
      <c r="M190" s="15">
        <v>131</v>
      </c>
      <c r="N190" s="15"/>
      <c r="O190" s="15"/>
      <c r="P190" s="15"/>
      <c r="Q190" s="15"/>
    </row>
    <row r="191" spans="1:17" ht="15" customHeight="1" x14ac:dyDescent="0.2">
      <c r="A191" s="11">
        <v>53</v>
      </c>
      <c r="B191" s="12">
        <v>42157</v>
      </c>
      <c r="C191" s="11">
        <v>17213702</v>
      </c>
      <c r="D191" s="13" t="s">
        <v>247</v>
      </c>
      <c r="E191" s="15">
        <v>76.052599999999998</v>
      </c>
      <c r="F191" s="15">
        <v>1.2437199999999999</v>
      </c>
      <c r="G191" s="15">
        <v>20.1372</v>
      </c>
      <c r="H191" s="15">
        <v>157.94300000000001</v>
      </c>
      <c r="I191" s="15">
        <v>152.9562</v>
      </c>
      <c r="J191" s="15">
        <v>1.5835999999999999</v>
      </c>
      <c r="K191" s="15">
        <v>124.61369999999999</v>
      </c>
      <c r="L191" s="15">
        <v>221</v>
      </c>
      <c r="M191" s="15">
        <v>183.2841</v>
      </c>
      <c r="N191" s="15"/>
      <c r="O191" s="15"/>
      <c r="P191" s="15"/>
      <c r="Q191" s="7"/>
    </row>
    <row r="192" spans="1:17" ht="15" customHeight="1" x14ac:dyDescent="0.2">
      <c r="A192" s="11">
        <v>53</v>
      </c>
      <c r="B192" s="12">
        <v>42914</v>
      </c>
      <c r="C192" s="11">
        <v>17213702</v>
      </c>
      <c r="D192" s="17" t="s">
        <v>247</v>
      </c>
      <c r="E192" s="15">
        <v>75.389899999999997</v>
      </c>
      <c r="F192" s="15">
        <v>1.4792400000000001</v>
      </c>
      <c r="G192" s="15">
        <v>21.238700000000001</v>
      </c>
      <c r="H192" s="15">
        <v>152.05099999999999</v>
      </c>
      <c r="I192" s="15">
        <v>175.31450000000001</v>
      </c>
      <c r="J192" s="15">
        <v>2.0971000000000002</v>
      </c>
      <c r="K192" s="15">
        <v>109.5021</v>
      </c>
      <c r="L192" s="15">
        <v>197</v>
      </c>
      <c r="M192" s="15">
        <v>156.88239999999999</v>
      </c>
      <c r="N192" s="15"/>
      <c r="O192" s="15"/>
      <c r="P192" s="15"/>
      <c r="Q192" s="15"/>
    </row>
    <row r="193" spans="1:31" x14ac:dyDescent="0.2">
      <c r="A193" s="11">
        <v>54</v>
      </c>
      <c r="B193" s="12">
        <v>40965</v>
      </c>
      <c r="C193" s="11">
        <v>17313403</v>
      </c>
      <c r="D193" s="13" t="s">
        <v>248</v>
      </c>
      <c r="E193" s="15">
        <v>74.966499999999996</v>
      </c>
      <c r="F193" s="15">
        <v>1.6775800000000001</v>
      </c>
      <c r="G193" s="15">
        <v>16.130700000000001</v>
      </c>
      <c r="H193" s="15">
        <v>126.741</v>
      </c>
      <c r="I193" s="15">
        <v>171.50960000000001</v>
      </c>
      <c r="J193" s="15">
        <v>0.53959999999999997</v>
      </c>
      <c r="K193" s="15">
        <v>49.7759</v>
      </c>
      <c r="L193" s="15">
        <v>241</v>
      </c>
      <c r="M193" s="15">
        <v>78.766900000000007</v>
      </c>
      <c r="N193" s="15"/>
      <c r="O193" s="15"/>
      <c r="P193" s="15"/>
      <c r="Q193" s="15"/>
    </row>
    <row r="194" spans="1:31" x14ac:dyDescent="0.2">
      <c r="A194" s="11">
        <v>55</v>
      </c>
      <c r="B194" s="12">
        <v>43532</v>
      </c>
      <c r="C194" s="1">
        <v>17313404</v>
      </c>
      <c r="D194" s="13" t="s">
        <v>249</v>
      </c>
      <c r="E194" s="15">
        <v>40.356200000000001</v>
      </c>
      <c r="F194" s="15">
        <v>1.0541400000000001</v>
      </c>
      <c r="G194" s="15">
        <v>10.099299999999999</v>
      </c>
      <c r="H194" s="15">
        <v>85.799300000000002</v>
      </c>
      <c r="I194" s="15">
        <v>62.914099999999998</v>
      </c>
      <c r="J194" s="15" t="s">
        <v>148</v>
      </c>
      <c r="K194" s="15">
        <v>13.533300000000001</v>
      </c>
      <c r="L194" s="15">
        <v>186</v>
      </c>
      <c r="M194" s="15">
        <v>82.525800000000004</v>
      </c>
      <c r="N194" s="15"/>
      <c r="O194" s="15"/>
      <c r="P194" s="15"/>
      <c r="Q194" s="15"/>
      <c r="R194" s="59"/>
      <c r="S194" s="59"/>
      <c r="T194" s="59"/>
      <c r="U194" s="59"/>
      <c r="V194" s="59"/>
      <c r="W194" s="59"/>
      <c r="X194" s="59"/>
      <c r="Y194" s="59"/>
      <c r="Z194" s="59"/>
      <c r="AB194" s="59"/>
      <c r="AC194" s="59"/>
      <c r="AD194" s="59"/>
      <c r="AE194" s="59"/>
    </row>
    <row r="195" spans="1:31" x14ac:dyDescent="0.2">
      <c r="A195" s="11">
        <v>56</v>
      </c>
      <c r="B195" s="12">
        <v>43533</v>
      </c>
      <c r="C195" s="11">
        <v>17313405</v>
      </c>
      <c r="D195" s="13" t="s">
        <v>251</v>
      </c>
      <c r="E195" s="15">
        <v>98.320300000000003</v>
      </c>
      <c r="F195" s="15">
        <v>7.0344499999999996</v>
      </c>
      <c r="G195" s="15">
        <v>8.8538200000000007</v>
      </c>
      <c r="H195" s="15">
        <v>29.073899999999998</v>
      </c>
      <c r="I195" s="15">
        <v>122.0021</v>
      </c>
      <c r="J195" s="15">
        <v>0.55269999999999997</v>
      </c>
      <c r="K195" s="15">
        <v>1.2645</v>
      </c>
      <c r="L195" s="15">
        <v>144</v>
      </c>
      <c r="M195" s="15">
        <v>0.98870000000000002</v>
      </c>
      <c r="N195" s="15"/>
      <c r="O195" s="15"/>
      <c r="P195" s="15"/>
      <c r="Q195" s="15"/>
      <c r="R195" s="59"/>
      <c r="S195" s="59"/>
      <c r="T195" s="59"/>
      <c r="U195" s="59"/>
      <c r="V195" s="59"/>
      <c r="W195" s="59"/>
      <c r="X195" s="59"/>
      <c r="Y195" s="59"/>
      <c r="Z195" s="59"/>
    </row>
    <row r="196" spans="1:31" x14ac:dyDescent="0.2">
      <c r="A196" s="11">
        <v>57</v>
      </c>
      <c r="B196" s="12">
        <v>40358</v>
      </c>
      <c r="C196" s="11">
        <v>17313603</v>
      </c>
      <c r="D196" s="13" t="s">
        <v>253</v>
      </c>
      <c r="E196" s="15">
        <v>41.440800000000003</v>
      </c>
      <c r="F196" s="15">
        <v>1.6454899999999999</v>
      </c>
      <c r="G196" s="15">
        <v>10.927300000000001</v>
      </c>
      <c r="H196" s="15">
        <v>59.724299999999999</v>
      </c>
      <c r="I196" s="15">
        <v>72</v>
      </c>
      <c r="J196" s="15"/>
      <c r="K196" s="15">
        <v>81</v>
      </c>
      <c r="L196" s="15"/>
      <c r="M196" s="15">
        <v>25</v>
      </c>
      <c r="N196" s="15"/>
      <c r="O196" s="15"/>
      <c r="P196" s="15"/>
      <c r="Q196" s="15"/>
      <c r="R196" s="59"/>
      <c r="S196" s="59"/>
      <c r="T196" s="59"/>
      <c r="U196" s="59"/>
      <c r="V196" s="59"/>
      <c r="W196" s="59"/>
      <c r="X196" s="59"/>
      <c r="Y196" s="59"/>
      <c r="Z196" s="59"/>
    </row>
    <row r="197" spans="1:31" x14ac:dyDescent="0.2">
      <c r="A197" s="11">
        <v>58</v>
      </c>
      <c r="B197" s="12">
        <v>40618</v>
      </c>
      <c r="C197" s="11">
        <v>17313605</v>
      </c>
      <c r="D197" s="13" t="s">
        <v>254</v>
      </c>
      <c r="E197" s="15"/>
      <c r="F197" s="15"/>
      <c r="G197" s="15"/>
      <c r="H197" s="15"/>
      <c r="I197" s="15">
        <v>152</v>
      </c>
      <c r="J197" s="15"/>
      <c r="K197" s="15"/>
      <c r="L197" s="15"/>
      <c r="M197" s="15">
        <v>50</v>
      </c>
      <c r="N197" s="15"/>
      <c r="O197" s="15"/>
      <c r="P197" s="15"/>
      <c r="Q197" s="15"/>
      <c r="R197" s="59"/>
      <c r="S197" s="59"/>
      <c r="T197" s="59"/>
      <c r="U197" s="59"/>
      <c r="V197" s="59"/>
      <c r="W197" s="59"/>
      <c r="X197" s="59"/>
      <c r="Y197" s="59"/>
      <c r="Z197" s="59"/>
    </row>
    <row r="198" spans="1:31" x14ac:dyDescent="0.2">
      <c r="A198" s="11">
        <v>58</v>
      </c>
      <c r="B198" s="12">
        <v>42157</v>
      </c>
      <c r="C198" s="11">
        <v>17313605</v>
      </c>
      <c r="D198" s="13" t="s">
        <v>254</v>
      </c>
      <c r="E198" s="15">
        <v>84.837599999999995</v>
      </c>
      <c r="F198" s="15">
        <v>1.5214399999999999</v>
      </c>
      <c r="G198" s="15">
        <v>14.865</v>
      </c>
      <c r="H198" s="15">
        <v>153.524</v>
      </c>
      <c r="I198" s="15">
        <v>129.25810000000001</v>
      </c>
      <c r="J198" s="15">
        <v>0.56110000000000004</v>
      </c>
      <c r="K198" s="15">
        <v>202.93039999999999</v>
      </c>
      <c r="L198" s="15">
        <v>249</v>
      </c>
      <c r="M198" s="15">
        <v>71.256900000000002</v>
      </c>
      <c r="N198" s="15"/>
      <c r="O198" s="15"/>
      <c r="P198" s="15"/>
      <c r="Q198" s="7">
        <v>14.8</v>
      </c>
    </row>
    <row r="199" spans="1:31" x14ac:dyDescent="0.2">
      <c r="A199" s="11">
        <v>58</v>
      </c>
      <c r="B199" s="12">
        <v>42911</v>
      </c>
      <c r="C199" s="11">
        <v>17313605</v>
      </c>
      <c r="D199" s="13" t="s">
        <v>254</v>
      </c>
      <c r="E199" s="15">
        <v>83.831100000000006</v>
      </c>
      <c r="F199" s="15">
        <v>2.0496099999999999</v>
      </c>
      <c r="G199" s="15">
        <v>15.769600000000001</v>
      </c>
      <c r="H199" s="15">
        <v>149.39599999999999</v>
      </c>
      <c r="I199" s="15">
        <v>134.166</v>
      </c>
      <c r="J199" s="15">
        <v>0.44109999999999999</v>
      </c>
      <c r="K199" s="15">
        <v>198.23330000000001</v>
      </c>
      <c r="L199" s="15">
        <v>247</v>
      </c>
      <c r="M199" s="15">
        <v>66.282899999999998</v>
      </c>
      <c r="N199" s="15"/>
      <c r="O199" s="15"/>
      <c r="P199" s="15"/>
      <c r="Q199" s="15">
        <v>5.6</v>
      </c>
      <c r="R199" s="59"/>
      <c r="S199" s="59"/>
      <c r="T199" s="59"/>
      <c r="U199" s="59"/>
      <c r="V199" s="59"/>
      <c r="W199" s="59"/>
      <c r="X199" s="59"/>
      <c r="Y199" s="59"/>
    </row>
    <row r="200" spans="1:31" ht="15" customHeight="1" x14ac:dyDescent="0.2">
      <c r="A200" s="11">
        <v>58</v>
      </c>
      <c r="B200" s="12">
        <v>43202</v>
      </c>
      <c r="C200" s="11">
        <v>17313605</v>
      </c>
      <c r="D200" s="13" t="s">
        <v>254</v>
      </c>
      <c r="E200" s="15">
        <v>82.703299999999999</v>
      </c>
      <c r="F200" s="15">
        <v>2.46387</v>
      </c>
      <c r="G200" s="15">
        <v>15.132899999999999</v>
      </c>
      <c r="H200" s="15">
        <v>145.08000000000001</v>
      </c>
      <c r="I200" s="15">
        <v>113.474</v>
      </c>
      <c r="J200" s="15">
        <v>0.36770000000000003</v>
      </c>
      <c r="K200" s="15">
        <v>184.46729999999999</v>
      </c>
      <c r="L200" s="15">
        <v>264</v>
      </c>
      <c r="M200" s="15">
        <v>56.685000000000002</v>
      </c>
      <c r="N200" s="7"/>
      <c r="O200" s="7"/>
      <c r="P200" s="7"/>
      <c r="Q200" s="15">
        <v>6.1</v>
      </c>
    </row>
    <row r="201" spans="1:31" x14ac:dyDescent="0.2">
      <c r="A201" s="11">
        <v>58</v>
      </c>
      <c r="B201" s="12">
        <v>43516</v>
      </c>
      <c r="C201" s="11">
        <v>17313605</v>
      </c>
      <c r="D201" s="13" t="s">
        <v>254</v>
      </c>
      <c r="E201" s="15">
        <v>79.606099999999998</v>
      </c>
      <c r="F201" s="15">
        <v>2.6540599999999999</v>
      </c>
      <c r="G201" s="15">
        <v>15.5001</v>
      </c>
      <c r="H201" s="15">
        <v>147.71</v>
      </c>
      <c r="I201" s="15">
        <v>124.81740000000001</v>
      </c>
      <c r="J201" s="15">
        <v>0.30869999999999997</v>
      </c>
      <c r="K201" s="15">
        <v>177.1335</v>
      </c>
      <c r="L201" s="15">
        <v>246</v>
      </c>
      <c r="M201" s="15">
        <v>54.188499999999998</v>
      </c>
      <c r="N201" s="15"/>
      <c r="O201" s="15"/>
      <c r="P201" s="15"/>
      <c r="Q201" s="15">
        <v>16.7</v>
      </c>
    </row>
    <row r="202" spans="1:31" ht="15" customHeight="1" x14ac:dyDescent="0.2">
      <c r="A202" s="11">
        <v>59</v>
      </c>
      <c r="B202" s="12">
        <v>40618</v>
      </c>
      <c r="C202" s="11">
        <v>17313606</v>
      </c>
      <c r="D202" s="13" t="s">
        <v>257</v>
      </c>
      <c r="E202" s="15"/>
      <c r="F202" s="15"/>
      <c r="G202" s="15"/>
      <c r="H202" s="15"/>
      <c r="I202" s="15">
        <v>48</v>
      </c>
      <c r="J202" s="15"/>
      <c r="K202" s="15"/>
      <c r="L202" s="15"/>
      <c r="M202" s="15">
        <v>24</v>
      </c>
      <c r="N202" s="15"/>
      <c r="O202" s="15"/>
      <c r="P202" s="15"/>
      <c r="Q202" s="15"/>
      <c r="R202" s="59"/>
      <c r="S202" s="59"/>
      <c r="T202" s="59"/>
      <c r="U202" s="59"/>
      <c r="V202" s="59"/>
      <c r="W202" s="59"/>
      <c r="X202" s="59"/>
      <c r="Y202" s="59"/>
    </row>
    <row r="203" spans="1:31" ht="15" customHeight="1" x14ac:dyDescent="0.2">
      <c r="A203" s="11">
        <v>59</v>
      </c>
      <c r="B203" s="12">
        <v>42065</v>
      </c>
      <c r="C203" s="11">
        <v>17313606</v>
      </c>
      <c r="D203" s="13" t="s">
        <v>257</v>
      </c>
      <c r="E203" s="15">
        <v>34.483400000000003</v>
      </c>
      <c r="F203" s="15">
        <v>0.88831000000000004</v>
      </c>
      <c r="G203" s="15">
        <v>6.4326699999999999</v>
      </c>
      <c r="H203" s="15">
        <v>56.167499999999997</v>
      </c>
      <c r="I203" s="15">
        <v>62.125399999999999</v>
      </c>
      <c r="J203" s="15" t="s">
        <v>180</v>
      </c>
      <c r="K203" s="15">
        <v>12.351900000000001</v>
      </c>
      <c r="L203" s="15">
        <v>150</v>
      </c>
      <c r="M203" s="15">
        <v>29.0443</v>
      </c>
      <c r="N203" s="15"/>
      <c r="O203" s="15"/>
      <c r="P203" s="15"/>
      <c r="Q203" s="15" t="s">
        <v>150</v>
      </c>
      <c r="R203" s="59"/>
      <c r="S203" s="59"/>
      <c r="T203" s="59"/>
      <c r="U203" s="59"/>
      <c r="V203" s="59"/>
      <c r="W203" s="59"/>
      <c r="X203" s="59"/>
      <c r="Y203" s="59"/>
    </row>
    <row r="204" spans="1:31" ht="15" customHeight="1" x14ac:dyDescent="0.2">
      <c r="A204" s="11">
        <v>59</v>
      </c>
      <c r="B204" s="12">
        <v>42914</v>
      </c>
      <c r="C204" s="11">
        <v>17313606</v>
      </c>
      <c r="D204" s="13" t="s">
        <v>257</v>
      </c>
      <c r="E204" s="15">
        <v>36.0974</v>
      </c>
      <c r="F204" s="15">
        <v>0.91582799999999998</v>
      </c>
      <c r="G204" s="15">
        <v>7.4853399999999999</v>
      </c>
      <c r="H204" s="15">
        <v>72.174099999999996</v>
      </c>
      <c r="I204" s="15">
        <v>99.218999999999994</v>
      </c>
      <c r="J204" s="15">
        <v>0.32719999999999999</v>
      </c>
      <c r="K204" s="15">
        <v>14.1088</v>
      </c>
      <c r="L204" s="15">
        <v>145</v>
      </c>
      <c r="M204" s="15">
        <v>37.927599999999998</v>
      </c>
      <c r="N204" s="15"/>
      <c r="O204" s="15"/>
      <c r="P204" s="15"/>
      <c r="Q204" s="15" t="s">
        <v>150</v>
      </c>
      <c r="R204" s="59"/>
      <c r="S204" s="59"/>
      <c r="T204" s="59"/>
      <c r="U204" s="59"/>
      <c r="V204" s="59"/>
      <c r="W204" s="59"/>
      <c r="X204" s="59"/>
      <c r="Y204" s="59"/>
      <c r="Z204" s="59"/>
    </row>
    <row r="205" spans="1:31" x14ac:dyDescent="0.2">
      <c r="A205" s="3">
        <v>59</v>
      </c>
      <c r="B205" s="12">
        <v>43206</v>
      </c>
      <c r="C205" s="11">
        <v>17313606</v>
      </c>
      <c r="D205" s="13" t="s">
        <v>257</v>
      </c>
      <c r="E205" s="15">
        <v>36.792200000000001</v>
      </c>
      <c r="F205" s="15">
        <v>0.94079599999999997</v>
      </c>
      <c r="G205" s="15">
        <v>7.6854399999999998</v>
      </c>
      <c r="H205" s="15">
        <v>75.501599999999996</v>
      </c>
      <c r="I205" s="15">
        <v>101.87479999999999</v>
      </c>
      <c r="J205" s="15">
        <v>0.29320000000000002</v>
      </c>
      <c r="K205" s="15">
        <v>14.5474</v>
      </c>
      <c r="L205" s="15">
        <v>146</v>
      </c>
      <c r="M205" s="15">
        <v>37.967300000000002</v>
      </c>
      <c r="N205" s="7"/>
      <c r="O205" s="7"/>
      <c r="P205" s="7"/>
      <c r="Q205" s="15" t="s">
        <v>150</v>
      </c>
      <c r="R205" s="59"/>
      <c r="S205" s="59"/>
      <c r="T205" s="59"/>
      <c r="U205" s="59"/>
      <c r="V205" s="59"/>
      <c r="W205" s="59"/>
      <c r="X205" s="59"/>
      <c r="Y205" s="59"/>
      <c r="Z205" s="59"/>
      <c r="AB205" s="59"/>
      <c r="AC205" s="59"/>
      <c r="AD205" s="59"/>
      <c r="AE205" s="59"/>
    </row>
    <row r="206" spans="1:31" x14ac:dyDescent="0.2">
      <c r="A206" s="11">
        <v>60</v>
      </c>
      <c r="B206" s="12">
        <v>40616</v>
      </c>
      <c r="C206" s="11">
        <v>17313608</v>
      </c>
      <c r="D206" s="13" t="s">
        <v>258</v>
      </c>
      <c r="E206" s="15"/>
      <c r="F206" s="15"/>
      <c r="G206" s="15"/>
      <c r="H206" s="15"/>
      <c r="I206" s="15">
        <v>44</v>
      </c>
      <c r="J206" s="15"/>
      <c r="K206" s="15"/>
      <c r="L206" s="15"/>
      <c r="M206" s="15">
        <v>27</v>
      </c>
      <c r="N206" s="15"/>
      <c r="O206" s="15"/>
      <c r="P206" s="15"/>
      <c r="Q206" s="15"/>
    </row>
    <row r="207" spans="1:31" x14ac:dyDescent="0.2">
      <c r="A207" s="11">
        <v>60</v>
      </c>
      <c r="B207" s="12">
        <v>42064</v>
      </c>
      <c r="C207" s="11">
        <v>17313608</v>
      </c>
      <c r="D207" s="13" t="s">
        <v>258</v>
      </c>
      <c r="E207" s="15">
        <v>66.381100000000004</v>
      </c>
      <c r="F207" s="15">
        <v>1.754</v>
      </c>
      <c r="G207" s="15">
        <v>10.2583</v>
      </c>
      <c r="H207" s="15">
        <v>78.436700000000002</v>
      </c>
      <c r="I207" s="15">
        <v>79.783900000000003</v>
      </c>
      <c r="J207" s="15" t="s">
        <v>180</v>
      </c>
      <c r="K207" s="15">
        <v>105.64</v>
      </c>
      <c r="L207" s="15">
        <v>192</v>
      </c>
      <c r="M207" s="15">
        <v>18.9664</v>
      </c>
      <c r="N207" s="15"/>
      <c r="O207" s="15"/>
      <c r="P207" s="15"/>
      <c r="Q207" s="15" t="s">
        <v>150</v>
      </c>
    </row>
    <row r="208" spans="1:31" x14ac:dyDescent="0.2">
      <c r="A208" s="11">
        <v>60</v>
      </c>
      <c r="B208" s="12">
        <v>42913</v>
      </c>
      <c r="C208" s="11">
        <v>17313608</v>
      </c>
      <c r="D208" s="13" t="s">
        <v>258</v>
      </c>
      <c r="E208" s="15">
        <v>96.553600000000003</v>
      </c>
      <c r="F208" s="15">
        <v>1.6539600000000001</v>
      </c>
      <c r="G208" s="15">
        <v>12.606199999999999</v>
      </c>
      <c r="H208" s="15">
        <v>82.3964</v>
      </c>
      <c r="I208" s="15">
        <v>96.707800000000006</v>
      </c>
      <c r="J208" s="15">
        <v>0.22839999999999999</v>
      </c>
      <c r="K208" s="15">
        <v>185.5795</v>
      </c>
      <c r="L208" s="15">
        <v>176</v>
      </c>
      <c r="M208" s="15">
        <v>24.6998</v>
      </c>
      <c r="N208" s="15"/>
      <c r="O208" s="15"/>
      <c r="P208" s="15"/>
      <c r="Q208" s="15" t="s">
        <v>150</v>
      </c>
    </row>
    <row r="209" spans="1:17" x14ac:dyDescent="0.2">
      <c r="A209" s="3">
        <v>60</v>
      </c>
      <c r="B209" s="12">
        <v>43206</v>
      </c>
      <c r="C209" s="11">
        <v>17313608</v>
      </c>
      <c r="D209" s="13" t="s">
        <v>258</v>
      </c>
      <c r="E209" s="15">
        <v>91.550799999999995</v>
      </c>
      <c r="F209" s="15">
        <v>1.4977400000000001</v>
      </c>
      <c r="G209" s="15">
        <v>11.319800000000001</v>
      </c>
      <c r="H209" s="15">
        <v>75.522000000000006</v>
      </c>
      <c r="I209" s="15">
        <v>70.471599999999995</v>
      </c>
      <c r="J209" s="15" t="s">
        <v>148</v>
      </c>
      <c r="K209" s="15">
        <v>114.7638</v>
      </c>
      <c r="L209" s="15">
        <v>197</v>
      </c>
      <c r="M209" s="15">
        <v>19.014199999999999</v>
      </c>
      <c r="N209" s="7"/>
      <c r="O209" s="7"/>
      <c r="P209" s="7"/>
      <c r="Q209" s="15" t="s">
        <v>150</v>
      </c>
    </row>
    <row r="210" spans="1:17" x14ac:dyDescent="0.2">
      <c r="A210" s="11">
        <v>61</v>
      </c>
      <c r="B210" s="12">
        <v>40629</v>
      </c>
      <c r="C210" s="11">
        <v>17313610</v>
      </c>
      <c r="D210" s="13" t="s">
        <v>260</v>
      </c>
      <c r="E210" s="15"/>
      <c r="F210" s="15"/>
      <c r="G210" s="15"/>
      <c r="H210" s="15"/>
      <c r="I210" s="15">
        <v>166</v>
      </c>
      <c r="J210" s="15"/>
      <c r="K210" s="15"/>
      <c r="L210" s="15"/>
      <c r="M210" s="15">
        <v>18</v>
      </c>
      <c r="N210" s="15"/>
      <c r="O210" s="15"/>
      <c r="P210" s="15"/>
      <c r="Q210" s="15"/>
    </row>
    <row r="211" spans="1:17" x14ac:dyDescent="0.2">
      <c r="A211" s="11">
        <v>61</v>
      </c>
      <c r="B211" s="12">
        <v>42064</v>
      </c>
      <c r="C211" s="11">
        <v>17313610</v>
      </c>
      <c r="D211" s="13" t="s">
        <v>260</v>
      </c>
      <c r="E211" s="15">
        <v>165.53899999999999</v>
      </c>
      <c r="F211" s="15">
        <v>2.3201100000000001</v>
      </c>
      <c r="G211" s="15">
        <v>18.8095</v>
      </c>
      <c r="H211" s="15">
        <v>138.96100000000001</v>
      </c>
      <c r="I211" s="15">
        <v>198.02379999999999</v>
      </c>
      <c r="J211" s="15">
        <v>0.54869999999999997</v>
      </c>
      <c r="K211" s="15">
        <v>256.64870000000002</v>
      </c>
      <c r="L211" s="15">
        <v>259</v>
      </c>
      <c r="M211" s="15">
        <v>20.103300000000001</v>
      </c>
      <c r="N211" s="15"/>
      <c r="O211" s="15"/>
      <c r="P211" s="15"/>
      <c r="Q211" s="15" t="s">
        <v>150</v>
      </c>
    </row>
    <row r="212" spans="1:17" x14ac:dyDescent="0.2">
      <c r="A212" s="11">
        <v>61</v>
      </c>
      <c r="B212" s="12">
        <v>42913</v>
      </c>
      <c r="C212" s="11">
        <v>17313610</v>
      </c>
      <c r="D212" s="13" t="s">
        <v>260</v>
      </c>
      <c r="E212" s="15">
        <v>147.24600000000001</v>
      </c>
      <c r="F212" s="15">
        <v>2.2885800000000001</v>
      </c>
      <c r="G212" s="15">
        <v>21.6646</v>
      </c>
      <c r="H212" s="15">
        <v>164.22300000000001</v>
      </c>
      <c r="I212" s="15">
        <v>207.4152</v>
      </c>
      <c r="J212" s="15">
        <v>0.51449999999999996</v>
      </c>
      <c r="K212" s="15">
        <v>283.40609999999998</v>
      </c>
      <c r="L212" s="15">
        <v>240</v>
      </c>
      <c r="M212" s="15">
        <v>22.3126</v>
      </c>
      <c r="N212" s="15"/>
      <c r="O212" s="15"/>
      <c r="P212" s="15"/>
      <c r="Q212" s="15" t="s">
        <v>150</v>
      </c>
    </row>
    <row r="213" spans="1:17" x14ac:dyDescent="0.2">
      <c r="A213" s="3">
        <v>61</v>
      </c>
      <c r="B213" s="12">
        <v>43206</v>
      </c>
      <c r="C213" s="11">
        <v>17313610</v>
      </c>
      <c r="D213" s="13" t="s">
        <v>260</v>
      </c>
      <c r="E213" s="15">
        <v>148.15799999999999</v>
      </c>
      <c r="F213" s="15">
        <v>2.2631399999999999</v>
      </c>
      <c r="G213" s="15">
        <v>22.025099999999998</v>
      </c>
      <c r="H213" s="15">
        <v>163.822</v>
      </c>
      <c r="I213" s="15">
        <v>218.79669999999999</v>
      </c>
      <c r="J213" s="15">
        <v>0.51319999999999999</v>
      </c>
      <c r="K213" s="15">
        <v>310.59609999999998</v>
      </c>
      <c r="L213" s="15">
        <v>245</v>
      </c>
      <c r="M213" s="15">
        <v>24.790700000000001</v>
      </c>
      <c r="N213" s="7"/>
      <c r="O213" s="7"/>
      <c r="P213" s="7"/>
      <c r="Q213" s="15" t="s">
        <v>150</v>
      </c>
    </row>
    <row r="214" spans="1:17" x14ac:dyDescent="0.2">
      <c r="A214" s="11">
        <v>62</v>
      </c>
      <c r="B214" s="12">
        <v>41816</v>
      </c>
      <c r="C214" s="11">
        <v>17313611</v>
      </c>
      <c r="D214" s="13" t="s">
        <v>261</v>
      </c>
      <c r="E214" s="15">
        <v>84.399000000000001</v>
      </c>
      <c r="F214" s="15">
        <v>2.9000499999999998</v>
      </c>
      <c r="G214" s="15">
        <v>6.7681800000000001</v>
      </c>
      <c r="H214" s="15">
        <v>85.981300000000005</v>
      </c>
      <c r="I214" s="15">
        <v>90.017700000000005</v>
      </c>
      <c r="J214" s="15" t="s">
        <v>180</v>
      </c>
      <c r="K214" s="15">
        <v>63.571899999999999</v>
      </c>
      <c r="L214" s="15">
        <v>226</v>
      </c>
      <c r="M214" s="15">
        <v>55.137700000000002</v>
      </c>
      <c r="N214" s="15"/>
      <c r="O214" s="15"/>
      <c r="P214" s="15"/>
      <c r="Q214" s="15"/>
    </row>
    <row r="215" spans="1:17" x14ac:dyDescent="0.2">
      <c r="A215" s="11">
        <v>62</v>
      </c>
      <c r="B215" s="12">
        <v>41862</v>
      </c>
      <c r="C215" s="11">
        <v>17313611</v>
      </c>
      <c r="D215" s="13" t="s">
        <v>261</v>
      </c>
      <c r="E215" s="15">
        <v>83.616600000000005</v>
      </c>
      <c r="F215" s="15">
        <v>2.17963</v>
      </c>
      <c r="G215" s="15">
        <v>8.4302799999999998</v>
      </c>
      <c r="H215" s="15">
        <v>88.924800000000005</v>
      </c>
      <c r="I215" s="15">
        <v>100.7916</v>
      </c>
      <c r="J215" s="15" t="s">
        <v>180</v>
      </c>
      <c r="K215" s="15">
        <v>73.566500000000005</v>
      </c>
      <c r="L215" s="15">
        <v>245</v>
      </c>
      <c r="M215" s="15">
        <v>55.465499999999999</v>
      </c>
      <c r="N215" s="15"/>
      <c r="O215" s="15"/>
      <c r="P215" s="15"/>
      <c r="Q215" s="15"/>
    </row>
    <row r="216" spans="1:17" x14ac:dyDescent="0.2">
      <c r="A216" s="11">
        <v>62</v>
      </c>
      <c r="B216" s="12">
        <v>42157</v>
      </c>
      <c r="C216" s="11">
        <v>17313611</v>
      </c>
      <c r="D216" s="13" t="s">
        <v>261</v>
      </c>
      <c r="E216" s="15">
        <v>93.567899999999995</v>
      </c>
      <c r="F216" s="15">
        <v>1.5685500000000001</v>
      </c>
      <c r="G216" s="15">
        <v>11.163500000000001</v>
      </c>
      <c r="H216" s="15">
        <v>112.24</v>
      </c>
      <c r="I216" s="15">
        <v>123.18300000000001</v>
      </c>
      <c r="J216" s="15">
        <v>0.2732</v>
      </c>
      <c r="K216" s="15">
        <v>68.154700000000005</v>
      </c>
      <c r="L216" s="15">
        <v>302.8</v>
      </c>
      <c r="M216" s="15">
        <v>65.235299999999995</v>
      </c>
      <c r="N216" s="15"/>
      <c r="O216" s="15"/>
      <c r="P216" s="15"/>
      <c r="Q216" s="7">
        <v>8.6999999999999993</v>
      </c>
    </row>
    <row r="217" spans="1:17" x14ac:dyDescent="0.2">
      <c r="A217" s="11">
        <v>62</v>
      </c>
      <c r="B217" s="12">
        <v>42911</v>
      </c>
      <c r="C217" s="11">
        <v>17313611</v>
      </c>
      <c r="D217" s="13" t="s">
        <v>261</v>
      </c>
      <c r="E217" s="15">
        <v>92.872900000000001</v>
      </c>
      <c r="F217" s="15">
        <v>1.57717</v>
      </c>
      <c r="G217" s="15">
        <v>12.368600000000001</v>
      </c>
      <c r="H217" s="15">
        <v>121.108</v>
      </c>
      <c r="I217" s="15">
        <v>128.88650000000001</v>
      </c>
      <c r="J217" s="15">
        <v>0.43309999999999998</v>
      </c>
      <c r="K217" s="15">
        <v>63.032600000000002</v>
      </c>
      <c r="L217" s="15">
        <v>329</v>
      </c>
      <c r="M217" s="15">
        <v>66.299499999999995</v>
      </c>
      <c r="N217" s="15"/>
      <c r="O217" s="15"/>
      <c r="P217" s="15"/>
      <c r="Q217" s="15" t="s">
        <v>150</v>
      </c>
    </row>
    <row r="218" spans="1:17" x14ac:dyDescent="0.2">
      <c r="A218" s="3">
        <v>62</v>
      </c>
      <c r="B218" s="12">
        <v>43202</v>
      </c>
      <c r="C218" s="11">
        <v>17313611</v>
      </c>
      <c r="D218" s="13" t="s">
        <v>261</v>
      </c>
      <c r="E218" s="15">
        <v>70.276899999999998</v>
      </c>
      <c r="F218" s="15">
        <v>1.4558</v>
      </c>
      <c r="G218" s="15">
        <v>10.633599999999999</v>
      </c>
      <c r="H218" s="15">
        <v>105.208</v>
      </c>
      <c r="I218" s="15">
        <v>103.2129</v>
      </c>
      <c r="J218" s="15">
        <v>0.22620000000000001</v>
      </c>
      <c r="K218" s="15">
        <v>107.0762</v>
      </c>
      <c r="L218" s="15">
        <v>213</v>
      </c>
      <c r="M218" s="15">
        <v>44.967500000000001</v>
      </c>
      <c r="N218" s="7"/>
      <c r="O218" s="7"/>
      <c r="P218" s="7"/>
      <c r="Q218" s="15"/>
    </row>
    <row r="219" spans="1:17" x14ac:dyDescent="0.2">
      <c r="A219" s="11">
        <v>62</v>
      </c>
      <c r="B219" s="12">
        <v>43516</v>
      </c>
      <c r="C219" s="11">
        <v>17313611</v>
      </c>
      <c r="D219" s="13" t="s">
        <v>261</v>
      </c>
      <c r="E219" s="15">
        <v>64.021000000000001</v>
      </c>
      <c r="F219" s="15">
        <v>1.4844299999999999</v>
      </c>
      <c r="G219" s="15">
        <v>10.905099999999999</v>
      </c>
      <c r="H219" s="15">
        <v>104.489</v>
      </c>
      <c r="I219" s="15">
        <v>90.616</v>
      </c>
      <c r="J219" s="15" t="s">
        <v>148</v>
      </c>
      <c r="K219" s="15">
        <v>110.753</v>
      </c>
      <c r="L219" s="15">
        <v>192</v>
      </c>
      <c r="M219" s="15">
        <v>41.412500000000001</v>
      </c>
      <c r="N219" s="15"/>
      <c r="O219" s="15"/>
      <c r="P219" s="15"/>
      <c r="Q219" s="15">
        <v>6.3</v>
      </c>
    </row>
    <row r="220" spans="1:17" x14ac:dyDescent="0.2">
      <c r="A220" s="11">
        <v>63</v>
      </c>
      <c r="B220" s="12">
        <v>41816</v>
      </c>
      <c r="C220" s="11">
        <v>17313612</v>
      </c>
      <c r="D220" s="13" t="s">
        <v>265</v>
      </c>
      <c r="E220" s="15">
        <v>47.459400000000002</v>
      </c>
      <c r="F220" s="15">
        <v>1.81419</v>
      </c>
      <c r="G220" s="15">
        <v>12.817299999999999</v>
      </c>
      <c r="H220" s="15">
        <v>60.610599999999998</v>
      </c>
      <c r="I220" s="15">
        <v>79.247500000000002</v>
      </c>
      <c r="J220" s="15">
        <v>0.25319999999999998</v>
      </c>
      <c r="K220" s="15">
        <v>17.473400000000002</v>
      </c>
      <c r="L220" s="15">
        <v>197</v>
      </c>
      <c r="M220" s="15">
        <v>24.648299999999999</v>
      </c>
      <c r="N220" s="15"/>
      <c r="O220" s="15"/>
      <c r="P220" s="15"/>
      <c r="Q220" s="15"/>
    </row>
    <row r="221" spans="1:17" x14ac:dyDescent="0.2">
      <c r="A221" s="11">
        <v>63</v>
      </c>
      <c r="B221" s="12">
        <v>41862</v>
      </c>
      <c r="C221" s="11">
        <v>17313612</v>
      </c>
      <c r="D221" s="13" t="s">
        <v>265</v>
      </c>
      <c r="E221" s="15">
        <v>48.360199999999999</v>
      </c>
      <c r="F221" s="15">
        <v>1.4924900000000001</v>
      </c>
      <c r="G221" s="15">
        <v>11.4171</v>
      </c>
      <c r="H221" s="15">
        <v>70.451300000000003</v>
      </c>
      <c r="I221" s="15">
        <v>90.406499999999994</v>
      </c>
      <c r="J221" s="15">
        <v>0.2858</v>
      </c>
      <c r="K221" s="15">
        <v>32.335099999999997</v>
      </c>
      <c r="L221" s="15">
        <v>211</v>
      </c>
      <c r="M221" s="15">
        <v>30.561299999999999</v>
      </c>
      <c r="N221" s="15"/>
      <c r="O221" s="15"/>
      <c r="P221" s="15"/>
      <c r="Q221" s="15"/>
    </row>
    <row r="222" spans="1:17" x14ac:dyDescent="0.2">
      <c r="A222" s="11">
        <v>63</v>
      </c>
      <c r="B222" s="12">
        <v>42157</v>
      </c>
      <c r="C222" s="11">
        <v>17313612</v>
      </c>
      <c r="D222" s="13" t="s">
        <v>265</v>
      </c>
      <c r="E222" s="15">
        <v>50.5777</v>
      </c>
      <c r="F222" s="15">
        <v>1.5990200000000001</v>
      </c>
      <c r="G222" s="15">
        <v>11.864599999999999</v>
      </c>
      <c r="H222" s="15">
        <v>87.974500000000006</v>
      </c>
      <c r="I222" s="15">
        <v>91.706699999999998</v>
      </c>
      <c r="J222" s="15">
        <v>0.313</v>
      </c>
      <c r="K222" s="15">
        <v>53.860599999999998</v>
      </c>
      <c r="L222" s="15">
        <v>214</v>
      </c>
      <c r="M222" s="15">
        <v>33.1068</v>
      </c>
      <c r="N222" s="15"/>
      <c r="O222" s="15"/>
      <c r="P222" s="15"/>
      <c r="Q222" s="7">
        <v>5.5</v>
      </c>
    </row>
    <row r="223" spans="1:17" x14ac:dyDescent="0.2">
      <c r="A223" s="11">
        <v>63</v>
      </c>
      <c r="B223" s="12">
        <v>42911</v>
      </c>
      <c r="C223" s="11">
        <v>17313612</v>
      </c>
      <c r="D223" s="13" t="s">
        <v>265</v>
      </c>
      <c r="E223" s="15">
        <v>57.595599999999997</v>
      </c>
      <c r="F223" s="15">
        <v>1.34903</v>
      </c>
      <c r="G223" s="15">
        <v>11.4351</v>
      </c>
      <c r="H223" s="15">
        <v>112.30200000000001</v>
      </c>
      <c r="I223" s="15">
        <v>91.680800000000005</v>
      </c>
      <c r="J223" s="15">
        <v>0.39019999999999999</v>
      </c>
      <c r="K223" s="15">
        <v>103.89709999999999</v>
      </c>
      <c r="L223" s="15">
        <v>212</v>
      </c>
      <c r="M223" s="15">
        <v>42.870800000000003</v>
      </c>
      <c r="N223" s="15"/>
      <c r="O223" s="15"/>
      <c r="P223" s="15"/>
      <c r="Q223" s="15" t="s">
        <v>150</v>
      </c>
    </row>
    <row r="224" spans="1:17" x14ac:dyDescent="0.2">
      <c r="A224" s="11">
        <v>63</v>
      </c>
      <c r="B224" s="12">
        <v>43202</v>
      </c>
      <c r="C224" s="11">
        <v>17313612</v>
      </c>
      <c r="D224" s="13" t="s">
        <v>265</v>
      </c>
      <c r="E224" s="15">
        <v>44.058700000000002</v>
      </c>
      <c r="F224" s="15">
        <v>1.21757</v>
      </c>
      <c r="G224" s="15">
        <v>10.7288</v>
      </c>
      <c r="H224" s="15">
        <v>79.163700000000006</v>
      </c>
      <c r="I224" s="15">
        <v>81.228899999999996</v>
      </c>
      <c r="J224" s="15">
        <v>0.24959999999999999</v>
      </c>
      <c r="K224" s="15">
        <v>40.698799999999999</v>
      </c>
      <c r="L224" s="15">
        <v>197</v>
      </c>
      <c r="M224" s="15">
        <v>27.315100000000001</v>
      </c>
      <c r="N224" s="7"/>
      <c r="O224" s="7"/>
      <c r="P224" s="7"/>
      <c r="Q224" s="15" t="s">
        <v>150</v>
      </c>
    </row>
    <row r="225" spans="1:17" x14ac:dyDescent="0.2">
      <c r="A225" s="11">
        <v>63</v>
      </c>
      <c r="B225" s="12">
        <v>43516</v>
      </c>
      <c r="C225" s="11">
        <v>17313612</v>
      </c>
      <c r="D225" s="13" t="s">
        <v>265</v>
      </c>
      <c r="E225" s="15">
        <v>46.738399999999999</v>
      </c>
      <c r="F225" s="15">
        <v>1.19062</v>
      </c>
      <c r="G225" s="15">
        <v>10.0665</v>
      </c>
      <c r="H225" s="15">
        <v>79.719200000000001</v>
      </c>
      <c r="I225" s="15">
        <v>80.761200000000002</v>
      </c>
      <c r="J225" s="15" t="s">
        <v>148</v>
      </c>
      <c r="K225" s="15">
        <v>38.207999999999998</v>
      </c>
      <c r="L225" s="15">
        <v>192</v>
      </c>
      <c r="M225" s="15">
        <v>28.4984</v>
      </c>
      <c r="N225" s="15"/>
      <c r="O225" s="15"/>
      <c r="P225" s="15"/>
      <c r="Q225" s="15" t="s">
        <v>150</v>
      </c>
    </row>
    <row r="226" spans="1:17" x14ac:dyDescent="0.2">
      <c r="A226" s="11">
        <v>64</v>
      </c>
      <c r="B226" s="12">
        <v>42823</v>
      </c>
      <c r="C226" s="11">
        <v>17314501</v>
      </c>
      <c r="D226" s="13" t="s">
        <v>268</v>
      </c>
      <c r="E226" s="15">
        <v>60.307000000000002</v>
      </c>
      <c r="F226" s="15">
        <v>22.125299999999999</v>
      </c>
      <c r="G226" s="15">
        <v>0.31026799999999999</v>
      </c>
      <c r="H226" s="15">
        <v>17.575500000000002</v>
      </c>
      <c r="I226" s="15">
        <v>52.512799999999999</v>
      </c>
      <c r="J226" s="15">
        <v>0.18809999999999999</v>
      </c>
      <c r="K226" s="15">
        <v>14.010999999999999</v>
      </c>
      <c r="L226" s="15">
        <v>137</v>
      </c>
      <c r="M226" s="15">
        <v>28.0534</v>
      </c>
      <c r="N226" s="15"/>
      <c r="O226" s="15"/>
      <c r="P226" s="15"/>
      <c r="Q226" s="15"/>
    </row>
    <row r="227" spans="1:17" x14ac:dyDescent="0.2">
      <c r="A227" s="11">
        <v>64</v>
      </c>
      <c r="B227" s="12">
        <v>43528</v>
      </c>
      <c r="C227" s="11">
        <v>17314501</v>
      </c>
      <c r="D227" s="13" t="s">
        <v>268</v>
      </c>
      <c r="E227" s="15">
        <v>38.457500000000003</v>
      </c>
      <c r="F227" s="15">
        <v>4.0298699999999998</v>
      </c>
      <c r="G227" s="15">
        <v>7.6974799999999997</v>
      </c>
      <c r="H227" s="15">
        <v>56.425600000000003</v>
      </c>
      <c r="I227" s="15">
        <v>63.510300000000001</v>
      </c>
      <c r="J227" s="15">
        <v>0.19939999999999999</v>
      </c>
      <c r="K227" s="15">
        <v>12.613899999999999</v>
      </c>
      <c r="L227" s="15">
        <v>157</v>
      </c>
      <c r="M227" s="15">
        <v>36.647500000000001</v>
      </c>
      <c r="N227" s="15"/>
      <c r="O227" s="15"/>
      <c r="P227" s="15"/>
      <c r="Q227" s="15"/>
    </row>
    <row r="228" spans="1:17" x14ac:dyDescent="0.2">
      <c r="A228" s="11">
        <v>65</v>
      </c>
      <c r="B228" s="12">
        <v>40311</v>
      </c>
      <c r="C228" s="11">
        <v>17413501</v>
      </c>
      <c r="D228" s="13" t="s">
        <v>270</v>
      </c>
      <c r="E228" s="15">
        <v>58.828299999999999</v>
      </c>
      <c r="F228" s="15">
        <v>1.53013</v>
      </c>
      <c r="G228" s="15">
        <v>13.394399999999999</v>
      </c>
      <c r="H228" s="15">
        <v>106.37</v>
      </c>
      <c r="I228" s="15">
        <v>108</v>
      </c>
      <c r="J228" s="15"/>
      <c r="K228" s="15">
        <v>31</v>
      </c>
      <c r="L228" s="15">
        <v>272.89999999999998</v>
      </c>
      <c r="M228" s="15">
        <v>61</v>
      </c>
      <c r="N228" s="15" t="s">
        <v>153</v>
      </c>
      <c r="O228" s="15"/>
      <c r="P228" s="15"/>
      <c r="Q228" s="15"/>
    </row>
    <row r="229" spans="1:17" x14ac:dyDescent="0.2">
      <c r="A229" s="11">
        <v>65</v>
      </c>
      <c r="B229" s="12">
        <v>42235</v>
      </c>
      <c r="C229" s="11">
        <v>17413501</v>
      </c>
      <c r="D229" s="13" t="s">
        <v>270</v>
      </c>
      <c r="E229" s="15">
        <v>61.810899999999997</v>
      </c>
      <c r="F229" s="15">
        <v>1.09076</v>
      </c>
      <c r="G229" s="15">
        <v>13.7911</v>
      </c>
      <c r="H229" s="15">
        <v>104.613</v>
      </c>
      <c r="I229" s="15">
        <v>123.9936</v>
      </c>
      <c r="J229" s="15">
        <v>0.47210000000000002</v>
      </c>
      <c r="K229" s="15">
        <v>41.471600000000002</v>
      </c>
      <c r="L229" s="15">
        <v>251</v>
      </c>
      <c r="M229" s="15">
        <v>68.462500000000006</v>
      </c>
      <c r="N229" s="15"/>
      <c r="O229" s="15"/>
      <c r="P229" s="15"/>
      <c r="Q229" s="7"/>
    </row>
    <row r="230" spans="1:17" x14ac:dyDescent="0.2">
      <c r="A230" s="11">
        <v>65</v>
      </c>
      <c r="B230" s="12">
        <v>42850</v>
      </c>
      <c r="C230" s="11">
        <v>17413501</v>
      </c>
      <c r="D230" s="13" t="s">
        <v>270</v>
      </c>
      <c r="E230" s="15">
        <v>52.807299999999998</v>
      </c>
      <c r="F230" s="15">
        <v>1.4071800000000001</v>
      </c>
      <c r="G230" s="15">
        <v>13.4412</v>
      </c>
      <c r="H230" s="15">
        <v>97.165599999999998</v>
      </c>
      <c r="I230" s="15">
        <v>113.3189</v>
      </c>
      <c r="J230" s="15">
        <v>0.4637</v>
      </c>
      <c r="K230" s="15">
        <v>37.835299999999997</v>
      </c>
      <c r="L230" s="15">
        <v>245</v>
      </c>
      <c r="M230" s="15">
        <v>63.111800000000002</v>
      </c>
      <c r="N230" s="15"/>
      <c r="O230" s="15"/>
      <c r="P230" s="15"/>
      <c r="Q230" s="15"/>
    </row>
    <row r="231" spans="1:17" x14ac:dyDescent="0.2">
      <c r="A231" s="11">
        <v>66</v>
      </c>
      <c r="B231" s="12">
        <v>40311</v>
      </c>
      <c r="C231" s="11">
        <v>17413601</v>
      </c>
      <c r="D231" s="13" t="s">
        <v>271</v>
      </c>
      <c r="E231" s="15">
        <v>41.113900000000001</v>
      </c>
      <c r="F231" s="15">
        <v>1.38984</v>
      </c>
      <c r="G231" s="15">
        <v>12.883100000000001</v>
      </c>
      <c r="H231" s="15">
        <v>83.584599999999995</v>
      </c>
      <c r="I231" s="15">
        <v>74.099999999999994</v>
      </c>
      <c r="J231" s="15"/>
      <c r="K231" s="15">
        <v>16</v>
      </c>
      <c r="L231" s="15">
        <v>200.5</v>
      </c>
      <c r="M231" s="15">
        <v>51</v>
      </c>
      <c r="N231" s="15" t="s">
        <v>153</v>
      </c>
      <c r="O231" s="15"/>
      <c r="P231" s="15"/>
      <c r="Q231" s="15"/>
    </row>
    <row r="232" spans="1:17" x14ac:dyDescent="0.2">
      <c r="A232" s="11">
        <v>66</v>
      </c>
      <c r="B232" s="12">
        <v>42739</v>
      </c>
      <c r="C232" s="11">
        <v>17413601</v>
      </c>
      <c r="D232" s="13" t="s">
        <v>271</v>
      </c>
      <c r="E232" s="15">
        <v>41.255499999999998</v>
      </c>
      <c r="F232" s="15">
        <v>1.5764899999999999</v>
      </c>
      <c r="G232" s="15">
        <v>16.665600000000001</v>
      </c>
      <c r="H232" s="15">
        <v>74.310100000000006</v>
      </c>
      <c r="I232" s="15">
        <v>77.052999999999997</v>
      </c>
      <c r="J232" s="15">
        <v>0.34649999999999997</v>
      </c>
      <c r="K232" s="15">
        <v>17.845400000000001</v>
      </c>
      <c r="L232" s="15">
        <v>222</v>
      </c>
      <c r="M232" s="15">
        <v>28.961200000000002</v>
      </c>
      <c r="N232" s="15"/>
      <c r="O232" s="15"/>
      <c r="P232" s="15"/>
      <c r="Q232" s="15"/>
    </row>
    <row r="233" spans="1:17" x14ac:dyDescent="0.2">
      <c r="A233" s="11">
        <v>66</v>
      </c>
      <c r="B233" s="12">
        <v>43744</v>
      </c>
      <c r="C233" s="11">
        <v>17413601</v>
      </c>
      <c r="D233" s="13" t="s">
        <v>271</v>
      </c>
      <c r="E233" s="15">
        <v>37.868899999999996</v>
      </c>
      <c r="F233" s="15">
        <v>1.1088499999999999</v>
      </c>
      <c r="G233" s="15">
        <v>11.5266</v>
      </c>
      <c r="H233" s="15">
        <v>79.141800000000003</v>
      </c>
      <c r="I233" s="15"/>
      <c r="J233" s="15">
        <v>83.215900000000005</v>
      </c>
      <c r="K233" s="15">
        <v>0.3236</v>
      </c>
      <c r="L233" s="15">
        <v>21.822800000000001</v>
      </c>
      <c r="M233" s="15">
        <v>179</v>
      </c>
      <c r="N233" s="15">
        <v>58.610199999999999</v>
      </c>
      <c r="O233" s="15"/>
      <c r="P233" s="15"/>
      <c r="Q233" s="7"/>
    </row>
    <row r="234" spans="1:17" x14ac:dyDescent="0.2">
      <c r="A234" s="11">
        <v>67</v>
      </c>
      <c r="B234" s="12">
        <v>42921</v>
      </c>
      <c r="C234" s="11">
        <v>17413603</v>
      </c>
      <c r="D234" s="13" t="s">
        <v>272</v>
      </c>
      <c r="E234" s="15">
        <v>40.263100000000001</v>
      </c>
      <c r="F234" s="15">
        <v>1.1676200000000001</v>
      </c>
      <c r="G234" s="15">
        <v>11.211600000000001</v>
      </c>
      <c r="H234" s="15">
        <v>36.489800000000002</v>
      </c>
      <c r="I234" s="15">
        <v>73.2239</v>
      </c>
      <c r="J234" s="15">
        <v>0.27679999999999999</v>
      </c>
      <c r="K234" s="15">
        <v>14.3673</v>
      </c>
      <c r="L234" s="15">
        <v>205</v>
      </c>
      <c r="M234" s="15">
        <v>25.183900000000001</v>
      </c>
      <c r="N234" s="15"/>
      <c r="O234" s="15"/>
      <c r="P234" s="15"/>
      <c r="Q234" s="15"/>
    </row>
    <row r="235" spans="1:17" x14ac:dyDescent="0.2">
      <c r="A235" s="11">
        <v>67</v>
      </c>
      <c r="B235" s="12">
        <v>43521</v>
      </c>
      <c r="C235" s="11">
        <v>17413603</v>
      </c>
      <c r="D235" s="13" t="s">
        <v>272</v>
      </c>
      <c r="E235" s="15">
        <v>38.376899999999999</v>
      </c>
      <c r="F235" s="15">
        <v>1.10487</v>
      </c>
      <c r="G235" s="15">
        <v>10.5677</v>
      </c>
      <c r="H235" s="15">
        <v>67.448800000000006</v>
      </c>
      <c r="I235" s="15">
        <v>68.896299999999997</v>
      </c>
      <c r="J235" s="15">
        <v>0.2384</v>
      </c>
      <c r="K235" s="15">
        <v>13.1912</v>
      </c>
      <c r="L235" s="15">
        <v>186</v>
      </c>
      <c r="M235" s="15">
        <v>26.223400000000002</v>
      </c>
      <c r="N235" s="15"/>
      <c r="O235" s="15"/>
      <c r="P235" s="15"/>
      <c r="Q235" s="15"/>
    </row>
    <row r="236" spans="1:17" x14ac:dyDescent="0.2">
      <c r="A236" s="11">
        <v>69</v>
      </c>
      <c r="B236" s="12">
        <v>40311</v>
      </c>
      <c r="C236" s="11">
        <v>17513601</v>
      </c>
      <c r="D236" s="13" t="s">
        <v>275</v>
      </c>
      <c r="E236" s="15">
        <v>52.267099999999999</v>
      </c>
      <c r="F236" s="15">
        <v>1.4842200000000001</v>
      </c>
      <c r="G236" s="15">
        <v>12.3034</v>
      </c>
      <c r="H236" s="15">
        <v>111.501</v>
      </c>
      <c r="I236" s="15">
        <v>103</v>
      </c>
      <c r="J236" s="15"/>
      <c r="K236" s="15">
        <v>29</v>
      </c>
      <c r="L236" s="15">
        <v>264.10000000000002</v>
      </c>
      <c r="M236" s="15">
        <v>65</v>
      </c>
      <c r="N236" s="15"/>
      <c r="O236" s="15"/>
      <c r="P236" s="15"/>
      <c r="Q236" s="15"/>
    </row>
    <row r="237" spans="1:17" x14ac:dyDescent="0.2">
      <c r="A237" s="11">
        <v>69</v>
      </c>
      <c r="B237" s="12">
        <v>42739</v>
      </c>
      <c r="C237" s="11">
        <v>17513601</v>
      </c>
      <c r="D237" s="13" t="s">
        <v>275</v>
      </c>
      <c r="E237" s="15">
        <v>44.154299999999999</v>
      </c>
      <c r="F237" s="15">
        <v>1.21112</v>
      </c>
      <c r="G237" s="15">
        <v>13.2775</v>
      </c>
      <c r="H237" s="15">
        <v>102.244</v>
      </c>
      <c r="I237" s="15">
        <v>108.31059999999999</v>
      </c>
      <c r="J237" s="15">
        <v>0.46460000000000001</v>
      </c>
      <c r="K237" s="15">
        <v>22.4495</v>
      </c>
      <c r="L237" s="15">
        <v>222</v>
      </c>
      <c r="M237" s="15">
        <v>57.048999999999999</v>
      </c>
      <c r="N237" s="15"/>
      <c r="O237" s="15"/>
      <c r="P237" s="15"/>
      <c r="Q237" s="15"/>
    </row>
    <row r="238" spans="1:17" x14ac:dyDescent="0.2">
      <c r="A238" s="11">
        <v>69</v>
      </c>
      <c r="B238" s="12">
        <v>43744</v>
      </c>
      <c r="C238" s="11">
        <v>17513601</v>
      </c>
      <c r="D238" s="13" t="s">
        <v>275</v>
      </c>
      <c r="E238" s="15">
        <v>50.493499999999997</v>
      </c>
      <c r="F238" s="15">
        <v>1.3383</v>
      </c>
      <c r="G238" s="15">
        <v>12.512499999999999</v>
      </c>
      <c r="H238" s="15">
        <v>110.679</v>
      </c>
      <c r="I238" s="15"/>
      <c r="J238" s="15">
        <v>106.54349999999999</v>
      </c>
      <c r="K238" s="15">
        <v>0.45119999999999999</v>
      </c>
      <c r="L238" s="15">
        <v>38.604999999999997</v>
      </c>
      <c r="M238" s="15">
        <v>222</v>
      </c>
      <c r="N238" s="15">
        <v>69.782300000000006</v>
      </c>
      <c r="O238" s="15"/>
      <c r="P238" s="15"/>
      <c r="Q238" s="7"/>
    </row>
    <row r="239" spans="1:17" x14ac:dyDescent="0.2">
      <c r="B239" s="56"/>
    </row>
    <row r="241" spans="1:17" x14ac:dyDescent="0.2">
      <c r="A241" s="53"/>
      <c r="B241" s="52"/>
      <c r="C241" s="53"/>
      <c r="D241" s="54"/>
      <c r="E241" s="57"/>
      <c r="F241" s="57"/>
      <c r="G241" s="57"/>
      <c r="H241" s="57"/>
      <c r="I241" s="57"/>
      <c r="J241" s="57"/>
      <c r="K241" s="57"/>
      <c r="L241" s="58"/>
      <c r="M241" s="57"/>
      <c r="N241" s="57"/>
      <c r="O241" s="57"/>
      <c r="P241" s="57"/>
      <c r="Q241" s="55"/>
    </row>
    <row r="242" spans="1:17" x14ac:dyDescent="0.2">
      <c r="A242" s="53"/>
      <c r="B242" s="52"/>
      <c r="C242" s="53"/>
      <c r="D242" s="54"/>
      <c r="E242" s="60"/>
      <c r="F242" s="60"/>
      <c r="G242" s="60"/>
      <c r="H242" s="60"/>
      <c r="I242" s="61"/>
      <c r="J242" s="60"/>
      <c r="K242" s="61"/>
      <c r="L242" s="60"/>
      <c r="M242" s="60"/>
      <c r="N242" s="60"/>
      <c r="O242" s="60"/>
      <c r="P242" s="60"/>
    </row>
    <row r="243" spans="1:17" x14ac:dyDescent="0.2">
      <c r="A243" s="53"/>
      <c r="B243" s="52"/>
      <c r="C243" s="53"/>
      <c r="D243" s="54"/>
      <c r="E243" s="60"/>
      <c r="F243" s="60"/>
      <c r="G243" s="60"/>
      <c r="H243" s="60"/>
      <c r="I243" s="61"/>
      <c r="J243" s="60"/>
      <c r="K243" s="53"/>
      <c r="L243" s="60"/>
      <c r="M243" s="60"/>
      <c r="N243" s="60"/>
      <c r="O243" s="60"/>
      <c r="P243" s="60"/>
    </row>
  </sheetData>
  <sortState xmlns:xlrd2="http://schemas.microsoft.com/office/spreadsheetml/2017/richdata2" ref="A2:Q238">
    <sortCondition ref="A2:A238"/>
    <sortCondition ref="B2:B238"/>
  </sortState>
  <conditionalFormatting sqref="J27:J28">
    <cfRule type="cellIs" dxfId="2" priority="2" stopIfTrue="1" operator="greaterThan">
      <formula>5</formula>
    </cfRule>
  </conditionalFormatting>
  <conditionalFormatting sqref="M61">
    <cfRule type="cellIs" dxfId="1" priority="3" stopIfTrue="1" operator="between">
      <formula>-5</formula>
      <formula>5</formula>
    </cfRule>
  </conditionalFormatting>
  <conditionalFormatting sqref="O142:O144">
    <cfRule type="cellIs" dxfId="0" priority="1" stopIfTrue="1" operator="greaterThan">
      <formula>5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87"/>
  <sheetViews>
    <sheetView topLeftCell="A4" workbookViewId="0">
      <selection activeCell="C58" sqref="C58:C60"/>
    </sheetView>
  </sheetViews>
  <sheetFormatPr defaultColWidth="8.875" defaultRowHeight="14.25" x14ac:dyDescent="0.2"/>
  <cols>
    <col min="1" max="1" width="8.125" style="51" bestFit="1" customWidth="1"/>
    <col min="2" max="2" width="12.75" style="51" bestFit="1" customWidth="1"/>
    <col min="3" max="3" width="14.625" style="51" bestFit="1" customWidth="1"/>
    <col min="4" max="4" width="19.75" style="50" customWidth="1"/>
    <col min="5" max="16384" width="8.875" style="51"/>
  </cols>
  <sheetData>
    <row r="1" spans="1:7" ht="15" x14ac:dyDescent="0.25">
      <c r="A1" s="69" t="s">
        <v>327</v>
      </c>
      <c r="B1" s="69" t="s">
        <v>0</v>
      </c>
      <c r="C1" s="69" t="s">
        <v>326</v>
      </c>
      <c r="D1" s="69" t="s">
        <v>1</v>
      </c>
      <c r="E1" s="69" t="s">
        <v>27</v>
      </c>
      <c r="F1" s="69" t="s">
        <v>28</v>
      </c>
    </row>
    <row r="2" spans="1:7" ht="15" x14ac:dyDescent="0.25">
      <c r="A2" s="80"/>
      <c r="B2" s="80"/>
      <c r="C2" s="80"/>
      <c r="D2" s="80"/>
      <c r="E2" s="70" t="s">
        <v>292</v>
      </c>
      <c r="F2" s="70" t="s">
        <v>292</v>
      </c>
    </row>
    <row r="3" spans="1:7" x14ac:dyDescent="0.2">
      <c r="A3" s="75">
        <v>2</v>
      </c>
      <c r="B3" s="76">
        <v>42689</v>
      </c>
      <c r="C3" s="75">
        <v>17013401</v>
      </c>
      <c r="D3" s="77" t="s">
        <v>129</v>
      </c>
      <c r="E3" s="78" t="s">
        <v>293</v>
      </c>
      <c r="F3" s="78"/>
    </row>
    <row r="4" spans="1:7" ht="15" customHeight="1" x14ac:dyDescent="0.2">
      <c r="A4" s="11">
        <v>4</v>
      </c>
      <c r="B4" s="12">
        <v>42716</v>
      </c>
      <c r="C4" s="11">
        <v>17013604</v>
      </c>
      <c r="D4" s="13" t="s">
        <v>135</v>
      </c>
      <c r="E4" s="72">
        <v>0.72370000000000001</v>
      </c>
      <c r="F4" s="71"/>
    </row>
    <row r="5" spans="1:7" x14ac:dyDescent="0.2">
      <c r="A5" s="11">
        <v>5</v>
      </c>
      <c r="B5" s="12">
        <v>43528</v>
      </c>
      <c r="C5" s="11">
        <v>17013605</v>
      </c>
      <c r="D5" s="13" t="s">
        <v>138</v>
      </c>
      <c r="E5" s="73">
        <v>1.151</v>
      </c>
      <c r="F5" s="71">
        <v>1.377</v>
      </c>
      <c r="G5" s="68"/>
    </row>
    <row r="6" spans="1:7" x14ac:dyDescent="0.2">
      <c r="A6" s="11">
        <v>6</v>
      </c>
      <c r="B6" s="12">
        <v>43606</v>
      </c>
      <c r="C6" s="11">
        <v>17013802</v>
      </c>
      <c r="D6" s="13" t="s">
        <v>279</v>
      </c>
      <c r="E6" s="73">
        <v>1.05</v>
      </c>
      <c r="F6" s="71"/>
      <c r="G6" s="68"/>
    </row>
    <row r="7" spans="1:7" x14ac:dyDescent="0.2">
      <c r="A7" s="11">
        <v>9</v>
      </c>
      <c r="B7" s="12">
        <v>43530</v>
      </c>
      <c r="C7" s="11">
        <v>17113406</v>
      </c>
      <c r="D7" s="13" t="s">
        <v>146</v>
      </c>
      <c r="E7" s="73">
        <v>0.1724</v>
      </c>
      <c r="F7" s="74">
        <v>10.6</v>
      </c>
      <c r="G7" s="68"/>
    </row>
    <row r="8" spans="1:7" x14ac:dyDescent="0.2">
      <c r="A8" s="11">
        <v>10</v>
      </c>
      <c r="B8" s="12">
        <v>43529</v>
      </c>
      <c r="C8" s="11">
        <v>17113407</v>
      </c>
      <c r="D8" s="17" t="s">
        <v>149</v>
      </c>
      <c r="E8" s="73" t="s">
        <v>127</v>
      </c>
      <c r="F8" s="74">
        <v>5.5350000000000001</v>
      </c>
      <c r="G8" s="68"/>
    </row>
    <row r="9" spans="1:7" ht="15" customHeight="1" x14ac:dyDescent="0.2">
      <c r="A9" s="11">
        <v>11</v>
      </c>
      <c r="B9" s="12">
        <v>43796</v>
      </c>
      <c r="C9" s="11">
        <v>17113501</v>
      </c>
      <c r="D9" s="13" t="s">
        <v>152</v>
      </c>
      <c r="E9" s="71" t="s">
        <v>156</v>
      </c>
      <c r="F9" s="15"/>
      <c r="G9" s="68"/>
    </row>
    <row r="10" spans="1:7" x14ac:dyDescent="0.2">
      <c r="A10" s="11">
        <v>13</v>
      </c>
      <c r="B10" s="12">
        <v>43613</v>
      </c>
      <c r="C10" s="11">
        <v>17113504</v>
      </c>
      <c r="D10" s="13" t="s">
        <v>160</v>
      </c>
      <c r="E10" s="73">
        <v>0.5</v>
      </c>
      <c r="F10" s="71"/>
      <c r="G10" s="68"/>
    </row>
    <row r="11" spans="1:7" x14ac:dyDescent="0.2">
      <c r="A11" s="11">
        <v>14</v>
      </c>
      <c r="B11" s="12">
        <v>43613</v>
      </c>
      <c r="C11" s="11">
        <v>17113504</v>
      </c>
      <c r="D11" s="13" t="s">
        <v>163</v>
      </c>
      <c r="E11" s="73">
        <v>0.4</v>
      </c>
      <c r="F11" s="71"/>
      <c r="G11" s="68"/>
    </row>
    <row r="12" spans="1:7" x14ac:dyDescent="0.2">
      <c r="A12" s="11">
        <v>15</v>
      </c>
      <c r="B12" s="12">
        <v>42892</v>
      </c>
      <c r="C12" s="11">
        <v>17113506</v>
      </c>
      <c r="D12" s="13" t="s">
        <v>165</v>
      </c>
      <c r="E12" s="72">
        <v>0.76700000000000002</v>
      </c>
      <c r="F12" s="71"/>
      <c r="G12" s="68"/>
    </row>
    <row r="13" spans="1:7" x14ac:dyDescent="0.2">
      <c r="A13" s="11">
        <v>15</v>
      </c>
      <c r="B13" s="12">
        <v>43514</v>
      </c>
      <c r="C13" s="11">
        <v>17113506</v>
      </c>
      <c r="D13" s="13" t="s">
        <v>165</v>
      </c>
      <c r="E13" s="73">
        <v>0.4803</v>
      </c>
      <c r="F13" s="71">
        <v>37.770000000000003</v>
      </c>
      <c r="G13" s="68"/>
    </row>
    <row r="14" spans="1:7" x14ac:dyDescent="0.2">
      <c r="A14" s="11">
        <v>15</v>
      </c>
      <c r="B14" s="12">
        <v>43612</v>
      </c>
      <c r="C14" s="11">
        <v>17113506</v>
      </c>
      <c r="D14" s="13" t="s">
        <v>165</v>
      </c>
      <c r="E14" s="73">
        <v>0.8</v>
      </c>
      <c r="F14" s="71"/>
      <c r="G14" s="68"/>
    </row>
    <row r="15" spans="1:7" x14ac:dyDescent="0.2">
      <c r="A15" s="3">
        <v>16</v>
      </c>
      <c r="B15" s="12">
        <v>43122</v>
      </c>
      <c r="C15" s="11">
        <v>17113507</v>
      </c>
      <c r="D15" s="13" t="s">
        <v>173</v>
      </c>
      <c r="E15" s="73">
        <v>0.67120000000000002</v>
      </c>
      <c r="F15" s="71"/>
      <c r="G15" s="68"/>
    </row>
    <row r="16" spans="1:7" x14ac:dyDescent="0.2">
      <c r="A16" s="11">
        <v>16</v>
      </c>
      <c r="B16" s="12">
        <v>43507</v>
      </c>
      <c r="C16" s="11">
        <v>17113507</v>
      </c>
      <c r="D16" s="13" t="s">
        <v>173</v>
      </c>
      <c r="E16" s="73">
        <v>0.74229999999999996</v>
      </c>
      <c r="F16" s="71">
        <v>25.1</v>
      </c>
      <c r="G16" s="68"/>
    </row>
    <row r="17" spans="1:7" x14ac:dyDescent="0.2">
      <c r="A17" s="11">
        <v>18</v>
      </c>
      <c r="B17" s="12">
        <v>43598</v>
      </c>
      <c r="C17" s="11">
        <v>17113602</v>
      </c>
      <c r="D17" s="13" t="s">
        <v>175</v>
      </c>
      <c r="E17" s="73">
        <v>0.37309999999999999</v>
      </c>
      <c r="F17" s="71"/>
      <c r="G17" s="68"/>
    </row>
    <row r="18" spans="1:7" x14ac:dyDescent="0.2">
      <c r="A18" s="11">
        <v>19</v>
      </c>
      <c r="B18" s="19">
        <v>43117</v>
      </c>
      <c r="C18" s="11">
        <v>17113603</v>
      </c>
      <c r="D18" s="13" t="s">
        <v>177</v>
      </c>
      <c r="E18" s="71" t="s">
        <v>293</v>
      </c>
      <c r="F18" s="71"/>
      <c r="G18" s="68"/>
    </row>
    <row r="19" spans="1:7" x14ac:dyDescent="0.2">
      <c r="A19" s="11">
        <v>19</v>
      </c>
      <c r="B19" s="12">
        <v>43507</v>
      </c>
      <c r="C19" s="11">
        <v>17113603</v>
      </c>
      <c r="D19" s="13" t="s">
        <v>177</v>
      </c>
      <c r="E19" s="73" t="s">
        <v>127</v>
      </c>
      <c r="F19" s="71">
        <v>13.69</v>
      </c>
      <c r="G19" s="68"/>
    </row>
    <row r="20" spans="1:7" x14ac:dyDescent="0.2">
      <c r="A20" s="11">
        <v>20</v>
      </c>
      <c r="B20" s="12">
        <v>42892</v>
      </c>
      <c r="C20" s="11">
        <v>17113604</v>
      </c>
      <c r="D20" s="13" t="s">
        <v>182</v>
      </c>
      <c r="E20" s="72">
        <v>0.314</v>
      </c>
      <c r="F20" s="71"/>
      <c r="G20" s="68"/>
    </row>
    <row r="21" spans="1:7" ht="15" customHeight="1" x14ac:dyDescent="0.2">
      <c r="A21" s="3">
        <v>20</v>
      </c>
      <c r="B21" s="12">
        <v>43137</v>
      </c>
      <c r="C21" s="11">
        <v>17113604</v>
      </c>
      <c r="D21" s="17" t="s">
        <v>182</v>
      </c>
      <c r="E21" s="73">
        <v>0.29099999999999998</v>
      </c>
      <c r="F21" s="71"/>
      <c r="G21" s="68"/>
    </row>
    <row r="22" spans="1:7" x14ac:dyDescent="0.2">
      <c r="A22" s="11">
        <v>20</v>
      </c>
      <c r="B22" s="12">
        <v>43507</v>
      </c>
      <c r="C22" s="11">
        <v>17113604</v>
      </c>
      <c r="D22" s="13" t="s">
        <v>182</v>
      </c>
      <c r="E22" s="73">
        <v>0.20899999999999999</v>
      </c>
      <c r="F22" s="71">
        <v>11.09</v>
      </c>
      <c r="G22" s="68"/>
    </row>
    <row r="23" spans="1:7" x14ac:dyDescent="0.2">
      <c r="A23" s="11">
        <v>22</v>
      </c>
      <c r="B23" s="12">
        <v>42892</v>
      </c>
      <c r="C23" s="11">
        <v>17113606</v>
      </c>
      <c r="D23" s="13" t="s">
        <v>186</v>
      </c>
      <c r="E23" s="72">
        <v>0.252</v>
      </c>
      <c r="F23" s="71"/>
      <c r="G23" s="68"/>
    </row>
    <row r="24" spans="1:7" x14ac:dyDescent="0.2">
      <c r="A24" s="11">
        <v>22</v>
      </c>
      <c r="B24" s="12">
        <v>43137</v>
      </c>
      <c r="C24" s="11">
        <v>17113606</v>
      </c>
      <c r="D24" s="13" t="s">
        <v>186</v>
      </c>
      <c r="E24" s="73">
        <v>0.52569999999999995</v>
      </c>
      <c r="F24" s="71"/>
      <c r="G24" s="68"/>
    </row>
    <row r="25" spans="1:7" x14ac:dyDescent="0.2">
      <c r="A25" s="11">
        <v>23</v>
      </c>
      <c r="B25" s="12">
        <v>42892</v>
      </c>
      <c r="C25" s="11">
        <v>17113607</v>
      </c>
      <c r="D25" s="13" t="s">
        <v>187</v>
      </c>
      <c r="E25" s="72">
        <v>0.37</v>
      </c>
      <c r="F25" s="71"/>
      <c r="G25" s="68"/>
    </row>
    <row r="26" spans="1:7" x14ac:dyDescent="0.2">
      <c r="A26" s="3">
        <v>23</v>
      </c>
      <c r="B26" s="12">
        <v>43165</v>
      </c>
      <c r="C26" s="11">
        <v>17113607</v>
      </c>
      <c r="D26" s="13" t="s">
        <v>187</v>
      </c>
      <c r="E26" s="73">
        <v>0.43080000000000002</v>
      </c>
      <c r="F26" s="71"/>
      <c r="G26" s="68"/>
    </row>
    <row r="27" spans="1:7" x14ac:dyDescent="0.2">
      <c r="A27" s="3">
        <v>24</v>
      </c>
      <c r="B27" s="19">
        <v>43117</v>
      </c>
      <c r="C27" s="11">
        <v>17113609</v>
      </c>
      <c r="D27" s="17" t="s">
        <v>188</v>
      </c>
      <c r="E27" s="73">
        <v>0.29449999999999998</v>
      </c>
      <c r="F27" s="71"/>
      <c r="G27" s="68"/>
    </row>
    <row r="28" spans="1:7" x14ac:dyDescent="0.2">
      <c r="A28" s="11">
        <v>25</v>
      </c>
      <c r="B28" s="12">
        <v>42892</v>
      </c>
      <c r="C28" s="11">
        <v>17113610</v>
      </c>
      <c r="D28" s="13" t="s">
        <v>189</v>
      </c>
      <c r="E28" s="72">
        <v>0.33100000000000002</v>
      </c>
      <c r="F28" s="71"/>
      <c r="G28" s="68"/>
    </row>
    <row r="29" spans="1:7" x14ac:dyDescent="0.2">
      <c r="A29" s="3">
        <v>25</v>
      </c>
      <c r="B29" s="12">
        <v>43160</v>
      </c>
      <c r="C29" s="11">
        <v>17113610</v>
      </c>
      <c r="D29" s="13" t="s">
        <v>189</v>
      </c>
      <c r="E29" s="73">
        <v>0.26889999999999997</v>
      </c>
      <c r="F29" s="71"/>
      <c r="G29" s="68"/>
    </row>
    <row r="30" spans="1:7" x14ac:dyDescent="0.2">
      <c r="A30" s="11">
        <v>26</v>
      </c>
      <c r="B30" s="12">
        <v>43550</v>
      </c>
      <c r="C30" s="11">
        <v>17113611</v>
      </c>
      <c r="D30" s="13" t="s">
        <v>190</v>
      </c>
      <c r="E30" s="73">
        <v>1.39</v>
      </c>
      <c r="F30" s="74">
        <v>11.42</v>
      </c>
      <c r="G30" s="68"/>
    </row>
    <row r="31" spans="1:7" ht="15" customHeight="1" x14ac:dyDescent="0.2">
      <c r="A31" s="11">
        <v>26</v>
      </c>
      <c r="B31" s="12">
        <v>43599</v>
      </c>
      <c r="C31" s="11">
        <v>17113611</v>
      </c>
      <c r="D31" s="13" t="s">
        <v>190</v>
      </c>
      <c r="E31" s="73">
        <v>1.8859999999999999</v>
      </c>
      <c r="F31" s="71"/>
      <c r="G31" s="68"/>
    </row>
    <row r="32" spans="1:7" x14ac:dyDescent="0.2">
      <c r="A32" s="11">
        <v>27</v>
      </c>
      <c r="B32" s="12">
        <v>43150</v>
      </c>
      <c r="C32" s="11">
        <v>17113612</v>
      </c>
      <c r="D32" s="13" t="s">
        <v>192</v>
      </c>
      <c r="E32" s="73">
        <v>0.59650000000000003</v>
      </c>
      <c r="F32" s="71"/>
      <c r="G32" s="68"/>
    </row>
    <row r="33" spans="1:7" ht="15.75" customHeight="1" x14ac:dyDescent="0.2">
      <c r="A33" s="11">
        <v>27</v>
      </c>
      <c r="B33" s="12">
        <v>43509</v>
      </c>
      <c r="C33" s="11">
        <v>17113612</v>
      </c>
      <c r="D33" s="13" t="s">
        <v>192</v>
      </c>
      <c r="E33" s="73">
        <v>0.46529999999999999</v>
      </c>
      <c r="F33" s="71">
        <v>37.42</v>
      </c>
      <c r="G33" s="68"/>
    </row>
    <row r="34" spans="1:7" ht="15" customHeight="1" x14ac:dyDescent="0.2">
      <c r="A34" s="11">
        <v>28</v>
      </c>
      <c r="B34" s="19">
        <v>43111</v>
      </c>
      <c r="C34" s="11">
        <v>17113613</v>
      </c>
      <c r="D34" s="17" t="s">
        <v>195</v>
      </c>
      <c r="E34" s="72">
        <v>0.31169999999999998</v>
      </c>
      <c r="F34" s="71"/>
      <c r="G34" s="68"/>
    </row>
    <row r="35" spans="1:7" ht="15" customHeight="1" x14ac:dyDescent="0.2">
      <c r="A35" s="11">
        <v>28</v>
      </c>
      <c r="B35" s="12">
        <v>43508</v>
      </c>
      <c r="C35" s="11">
        <v>17113613</v>
      </c>
      <c r="D35" s="13" t="s">
        <v>195</v>
      </c>
      <c r="E35" s="73">
        <v>0.28199999999999997</v>
      </c>
      <c r="F35" s="71">
        <v>25.02</v>
      </c>
      <c r="G35" s="68"/>
    </row>
    <row r="36" spans="1:7" x14ac:dyDescent="0.2">
      <c r="A36" s="11">
        <v>29</v>
      </c>
      <c r="B36" s="19">
        <v>43117</v>
      </c>
      <c r="C36" s="11">
        <v>17113614</v>
      </c>
      <c r="D36" s="13" t="s">
        <v>200</v>
      </c>
      <c r="E36" s="73">
        <v>0.58789999999999998</v>
      </c>
      <c r="F36" s="71"/>
      <c r="G36" s="68"/>
    </row>
    <row r="37" spans="1:7" x14ac:dyDescent="0.2">
      <c r="A37" s="11">
        <v>29</v>
      </c>
      <c r="B37" s="12">
        <v>43514</v>
      </c>
      <c r="C37" s="11">
        <v>17113614</v>
      </c>
      <c r="D37" s="13" t="s">
        <v>200</v>
      </c>
      <c r="E37" s="73">
        <v>0.64170000000000005</v>
      </c>
      <c r="F37" s="71">
        <v>82.78</v>
      </c>
    </row>
    <row r="38" spans="1:7" x14ac:dyDescent="0.2">
      <c r="A38" s="11">
        <v>30</v>
      </c>
      <c r="B38" s="19">
        <v>43111</v>
      </c>
      <c r="C38" s="11">
        <v>17113615</v>
      </c>
      <c r="D38" s="13" t="s">
        <v>202</v>
      </c>
      <c r="E38" s="72">
        <v>0.3483</v>
      </c>
      <c r="F38" s="71"/>
    </row>
    <row r="39" spans="1:7" x14ac:dyDescent="0.2">
      <c r="A39" s="11">
        <v>30</v>
      </c>
      <c r="B39" s="12">
        <v>43506</v>
      </c>
      <c r="C39" s="11">
        <v>17113615</v>
      </c>
      <c r="D39" s="13" t="s">
        <v>202</v>
      </c>
      <c r="E39" s="71">
        <v>0.23619999999999999</v>
      </c>
      <c r="F39" s="71">
        <v>16.739999999999998</v>
      </c>
    </row>
    <row r="40" spans="1:7" x14ac:dyDescent="0.2">
      <c r="A40" s="11">
        <v>31</v>
      </c>
      <c r="B40" s="19">
        <v>43111</v>
      </c>
      <c r="C40" s="11">
        <v>17113616</v>
      </c>
      <c r="D40" s="13" t="s">
        <v>203</v>
      </c>
      <c r="E40" s="71" t="s">
        <v>293</v>
      </c>
      <c r="F40" s="71"/>
    </row>
    <row r="41" spans="1:7" x14ac:dyDescent="0.2">
      <c r="A41" s="11">
        <v>31</v>
      </c>
      <c r="B41" s="12">
        <v>43506</v>
      </c>
      <c r="C41" s="11">
        <v>17113616</v>
      </c>
      <c r="D41" s="13" t="s">
        <v>203</v>
      </c>
      <c r="E41" s="71" t="s">
        <v>127</v>
      </c>
      <c r="F41" s="71">
        <v>0.21870000000000001</v>
      </c>
    </row>
    <row r="42" spans="1:7" x14ac:dyDescent="0.2">
      <c r="A42" s="11">
        <v>32</v>
      </c>
      <c r="B42" s="19">
        <v>43117</v>
      </c>
      <c r="C42" s="11">
        <v>17113617</v>
      </c>
      <c r="D42" s="17" t="s">
        <v>204</v>
      </c>
      <c r="E42" s="73">
        <v>0.35110000000000002</v>
      </c>
      <c r="F42" s="71"/>
    </row>
    <row r="43" spans="1:7" x14ac:dyDescent="0.2">
      <c r="A43" s="11">
        <v>32</v>
      </c>
      <c r="B43" s="12">
        <v>43508</v>
      </c>
      <c r="C43" s="11">
        <v>17113617</v>
      </c>
      <c r="D43" s="17" t="s">
        <v>204</v>
      </c>
      <c r="E43" s="73">
        <v>0.31730000000000003</v>
      </c>
      <c r="F43" s="71">
        <v>14.62</v>
      </c>
    </row>
    <row r="44" spans="1:7" ht="15.75" customHeight="1" x14ac:dyDescent="0.2">
      <c r="A44" s="11">
        <v>33</v>
      </c>
      <c r="B44" s="19">
        <v>43111</v>
      </c>
      <c r="C44" s="11">
        <v>17113618</v>
      </c>
      <c r="D44" s="17" t="s">
        <v>205</v>
      </c>
      <c r="E44" s="73">
        <v>0.30419999999999997</v>
      </c>
      <c r="F44" s="71"/>
    </row>
    <row r="45" spans="1:7" x14ac:dyDescent="0.2">
      <c r="A45" s="11">
        <v>33</v>
      </c>
      <c r="B45" s="12">
        <v>43508</v>
      </c>
      <c r="C45" s="11">
        <v>17113618</v>
      </c>
      <c r="D45" s="13" t="s">
        <v>205</v>
      </c>
      <c r="E45" s="73">
        <v>0.23469999999999999</v>
      </c>
      <c r="F45" s="71">
        <v>13.61</v>
      </c>
    </row>
    <row r="46" spans="1:7" x14ac:dyDescent="0.2">
      <c r="A46" s="11">
        <v>34</v>
      </c>
      <c r="B46" s="19">
        <v>43111</v>
      </c>
      <c r="C46" s="11">
        <v>17113619</v>
      </c>
      <c r="D46" s="13" t="s">
        <v>207</v>
      </c>
      <c r="E46" s="73">
        <v>0.51139999999999997</v>
      </c>
      <c r="F46" s="71"/>
    </row>
    <row r="47" spans="1:7" x14ac:dyDescent="0.2">
      <c r="A47" s="11">
        <v>34</v>
      </c>
      <c r="B47" s="12">
        <v>43509</v>
      </c>
      <c r="C47" s="11">
        <v>17113619</v>
      </c>
      <c r="D47" s="13" t="s">
        <v>207</v>
      </c>
      <c r="E47" s="73">
        <v>0.50470000000000004</v>
      </c>
      <c r="F47" s="71">
        <v>31.42</v>
      </c>
    </row>
    <row r="48" spans="1:7" x14ac:dyDescent="0.2">
      <c r="A48" s="3">
        <v>35</v>
      </c>
      <c r="B48" s="12">
        <v>43124</v>
      </c>
      <c r="C48" s="11">
        <v>17113620</v>
      </c>
      <c r="D48" s="13" t="s">
        <v>208</v>
      </c>
      <c r="E48" s="73">
        <v>0.42549999999999999</v>
      </c>
      <c r="F48" s="71"/>
    </row>
    <row r="49" spans="1:7" ht="15.75" customHeight="1" x14ac:dyDescent="0.2">
      <c r="A49" s="11">
        <v>35</v>
      </c>
      <c r="B49" s="12">
        <v>43520</v>
      </c>
      <c r="C49" s="11">
        <v>17113620</v>
      </c>
      <c r="D49" s="13" t="s">
        <v>208</v>
      </c>
      <c r="E49" s="73">
        <v>0.20680000000000001</v>
      </c>
      <c r="F49" s="74">
        <v>1.32</v>
      </c>
    </row>
    <row r="50" spans="1:7" ht="15.75" customHeight="1" x14ac:dyDescent="0.2">
      <c r="A50" s="3">
        <v>35</v>
      </c>
      <c r="B50" s="12">
        <v>43599</v>
      </c>
      <c r="C50" s="11">
        <v>17113620</v>
      </c>
      <c r="D50" s="13" t="s">
        <v>208</v>
      </c>
      <c r="E50" s="73">
        <v>1.157</v>
      </c>
      <c r="F50" s="71"/>
    </row>
    <row r="51" spans="1:7" ht="15.75" customHeight="1" x14ac:dyDescent="0.2">
      <c r="A51" s="11">
        <v>37</v>
      </c>
      <c r="B51" s="12">
        <v>43598</v>
      </c>
      <c r="C51" s="11">
        <v>17113703</v>
      </c>
      <c r="D51" s="13" t="s">
        <v>217</v>
      </c>
      <c r="E51" s="73">
        <v>0.77890000000000004</v>
      </c>
      <c r="F51" s="71"/>
    </row>
    <row r="52" spans="1:7" ht="15.75" customHeight="1" x14ac:dyDescent="0.2">
      <c r="A52" s="11">
        <v>38</v>
      </c>
      <c r="B52" s="12">
        <v>43598</v>
      </c>
      <c r="C52" s="11">
        <v>17113704</v>
      </c>
      <c r="D52" s="13" t="s">
        <v>219</v>
      </c>
      <c r="E52" s="73">
        <v>1.4370000000000001</v>
      </c>
      <c r="F52" s="71"/>
    </row>
    <row r="53" spans="1:7" x14ac:dyDescent="0.2">
      <c r="A53" s="11">
        <v>41</v>
      </c>
      <c r="B53" s="12">
        <v>43531</v>
      </c>
      <c r="C53" s="11">
        <v>17213302</v>
      </c>
      <c r="D53" s="13" t="s">
        <v>223</v>
      </c>
      <c r="E53" s="73" t="s">
        <v>127</v>
      </c>
      <c r="F53" s="74">
        <v>3.278</v>
      </c>
    </row>
    <row r="54" spans="1:7" x14ac:dyDescent="0.2">
      <c r="A54" s="11">
        <v>42</v>
      </c>
      <c r="B54" s="12">
        <v>43605</v>
      </c>
      <c r="C54" s="11">
        <v>17213403</v>
      </c>
      <c r="D54" s="13" t="s">
        <v>226</v>
      </c>
      <c r="E54" s="73">
        <v>0.6</v>
      </c>
      <c r="F54" s="71"/>
      <c r="G54" s="59"/>
    </row>
    <row r="55" spans="1:7" x14ac:dyDescent="0.2">
      <c r="A55" s="11">
        <v>44</v>
      </c>
      <c r="B55" s="12">
        <v>43600</v>
      </c>
      <c r="C55" s="11">
        <v>17213601</v>
      </c>
      <c r="D55" s="13" t="s">
        <v>228</v>
      </c>
      <c r="E55" s="73">
        <v>0.93230000000000002</v>
      </c>
      <c r="F55" s="71"/>
    </row>
    <row r="56" spans="1:7" x14ac:dyDescent="0.2">
      <c r="A56" s="3">
        <v>45</v>
      </c>
      <c r="B56" s="12">
        <v>43205</v>
      </c>
      <c r="C56" s="11">
        <v>17213602</v>
      </c>
      <c r="D56" s="13" t="s">
        <v>229</v>
      </c>
      <c r="E56" s="73">
        <v>0.40970000000000001</v>
      </c>
      <c r="F56" s="71"/>
    </row>
    <row r="57" spans="1:7" x14ac:dyDescent="0.2">
      <c r="A57" s="11">
        <v>46</v>
      </c>
      <c r="B57" s="12">
        <v>43514</v>
      </c>
      <c r="C57" s="11">
        <v>17213603</v>
      </c>
      <c r="D57" s="13" t="s">
        <v>231</v>
      </c>
      <c r="E57" s="73">
        <v>0.98250000000000004</v>
      </c>
      <c r="F57" s="71">
        <v>18.05</v>
      </c>
    </row>
    <row r="58" spans="1:7" x14ac:dyDescent="0.2">
      <c r="A58" s="11">
        <v>47</v>
      </c>
      <c r="B58" s="12">
        <v>43222</v>
      </c>
      <c r="C58" s="11">
        <v>17213604</v>
      </c>
      <c r="D58" s="13" t="s">
        <v>233</v>
      </c>
      <c r="E58" s="73">
        <v>1.147</v>
      </c>
      <c r="F58" s="71"/>
    </row>
    <row r="59" spans="1:7" x14ac:dyDescent="0.2">
      <c r="A59" s="11">
        <v>47</v>
      </c>
      <c r="B59" s="12">
        <v>43515</v>
      </c>
      <c r="C59" s="11">
        <v>17213604</v>
      </c>
      <c r="D59" s="13" t="s">
        <v>233</v>
      </c>
      <c r="E59" s="73">
        <v>1.4139999999999999</v>
      </c>
      <c r="F59" s="71">
        <v>25.42</v>
      </c>
      <c r="G59" s="59"/>
    </row>
    <row r="60" spans="1:7" x14ac:dyDescent="0.2">
      <c r="A60" s="11">
        <v>47</v>
      </c>
      <c r="B60" s="12">
        <v>43598</v>
      </c>
      <c r="C60" s="11">
        <v>17213604</v>
      </c>
      <c r="D60" s="13" t="s">
        <v>233</v>
      </c>
      <c r="E60" s="73">
        <v>2.0950000000000002</v>
      </c>
      <c r="F60" s="71"/>
    </row>
    <row r="61" spans="1:7" x14ac:dyDescent="0.2">
      <c r="A61" s="11">
        <v>48</v>
      </c>
      <c r="B61" s="12">
        <v>42892</v>
      </c>
      <c r="C61" s="11">
        <v>17213605</v>
      </c>
      <c r="D61" s="13" t="s">
        <v>237</v>
      </c>
      <c r="E61" s="72">
        <v>0.33400000000000002</v>
      </c>
      <c r="F61" s="71"/>
    </row>
    <row r="62" spans="1:7" x14ac:dyDescent="0.2">
      <c r="A62" s="11">
        <v>48</v>
      </c>
      <c r="B62" s="12">
        <v>43514</v>
      </c>
      <c r="C62" s="11">
        <v>17213605</v>
      </c>
      <c r="D62" s="13" t="s">
        <v>237</v>
      </c>
      <c r="E62" s="73">
        <v>0.2218</v>
      </c>
      <c r="F62" s="71">
        <v>8.1999999999999993</v>
      </c>
    </row>
    <row r="63" spans="1:7" x14ac:dyDescent="0.2">
      <c r="A63" s="11">
        <v>49</v>
      </c>
      <c r="B63" s="12">
        <v>43614</v>
      </c>
      <c r="C63" s="11">
        <v>17213606</v>
      </c>
      <c r="D63" s="13" t="s">
        <v>240</v>
      </c>
      <c r="E63" s="73">
        <v>0.7</v>
      </c>
      <c r="F63" s="71"/>
    </row>
    <row r="64" spans="1:7" x14ac:dyDescent="0.2">
      <c r="A64" s="11">
        <v>50</v>
      </c>
      <c r="B64" s="12">
        <v>43205</v>
      </c>
      <c r="C64" s="11">
        <v>17213607</v>
      </c>
      <c r="D64" s="13" t="s">
        <v>242</v>
      </c>
      <c r="E64" s="73">
        <v>0.31969999999999998</v>
      </c>
      <c r="F64" s="71"/>
    </row>
    <row r="65" spans="1:6" x14ac:dyDescent="0.2">
      <c r="A65" s="11">
        <v>51</v>
      </c>
      <c r="B65" s="12">
        <v>43222</v>
      </c>
      <c r="C65" s="11">
        <v>17213608</v>
      </c>
      <c r="D65" s="13" t="s">
        <v>244</v>
      </c>
      <c r="E65" s="71" t="s">
        <v>293</v>
      </c>
      <c r="F65" s="71"/>
    </row>
    <row r="66" spans="1:6" x14ac:dyDescent="0.2">
      <c r="A66" s="11">
        <v>51</v>
      </c>
      <c r="B66" s="12">
        <v>43515</v>
      </c>
      <c r="C66" s="11">
        <v>17213608</v>
      </c>
      <c r="D66" s="13" t="s">
        <v>244</v>
      </c>
      <c r="E66" s="73">
        <v>0.2311</v>
      </c>
      <c r="F66" s="71">
        <v>12.94</v>
      </c>
    </row>
    <row r="67" spans="1:6" x14ac:dyDescent="0.2">
      <c r="A67" s="11">
        <v>52</v>
      </c>
      <c r="B67" s="12">
        <v>43222</v>
      </c>
      <c r="C67" s="11">
        <v>17213609</v>
      </c>
      <c r="D67" s="13" t="s">
        <v>246</v>
      </c>
      <c r="E67" s="71" t="s">
        <v>293</v>
      </c>
      <c r="F67" s="71"/>
    </row>
    <row r="68" spans="1:6" x14ac:dyDescent="0.2">
      <c r="A68" s="11">
        <v>52</v>
      </c>
      <c r="B68" s="12">
        <v>43515</v>
      </c>
      <c r="C68" s="11">
        <v>17213609</v>
      </c>
      <c r="D68" s="13" t="s">
        <v>246</v>
      </c>
      <c r="E68" s="73">
        <v>0.29599999999999999</v>
      </c>
      <c r="F68" s="71">
        <v>8.6310000000000002</v>
      </c>
    </row>
    <row r="69" spans="1:6" x14ac:dyDescent="0.2">
      <c r="A69" s="11">
        <v>55</v>
      </c>
      <c r="B69" s="12">
        <v>43532</v>
      </c>
      <c r="C69" s="1">
        <v>17313404</v>
      </c>
      <c r="D69" s="13" t="s">
        <v>249</v>
      </c>
      <c r="E69" s="73">
        <v>0.22700000000000001</v>
      </c>
      <c r="F69" s="74">
        <v>16.25</v>
      </c>
    </row>
    <row r="70" spans="1:6" x14ac:dyDescent="0.2">
      <c r="A70" s="11">
        <v>56</v>
      </c>
      <c r="B70" s="12">
        <v>43533</v>
      </c>
      <c r="C70" s="11">
        <v>17313405</v>
      </c>
      <c r="D70" s="13" t="s">
        <v>251</v>
      </c>
      <c r="E70" s="73">
        <v>0.28799999999999998</v>
      </c>
      <c r="F70" s="74">
        <v>0.99309999999999998</v>
      </c>
    </row>
    <row r="71" spans="1:6" x14ac:dyDescent="0.2">
      <c r="A71" s="11">
        <v>58</v>
      </c>
      <c r="B71" s="12">
        <v>43202</v>
      </c>
      <c r="C71" s="11">
        <v>17313605</v>
      </c>
      <c r="D71" s="13" t="s">
        <v>254</v>
      </c>
      <c r="E71" s="73">
        <v>0.59799999999999998</v>
      </c>
      <c r="F71" s="71"/>
    </row>
    <row r="72" spans="1:6" x14ac:dyDescent="0.2">
      <c r="A72" s="11">
        <v>58</v>
      </c>
      <c r="B72" s="12">
        <v>43516</v>
      </c>
      <c r="C72" s="11">
        <v>17313605</v>
      </c>
      <c r="D72" s="13" t="s">
        <v>254</v>
      </c>
      <c r="E72" s="73">
        <v>0.6119</v>
      </c>
      <c r="F72" s="74">
        <v>10.99</v>
      </c>
    </row>
    <row r="73" spans="1:6" x14ac:dyDescent="0.2">
      <c r="A73" s="3">
        <v>59</v>
      </c>
      <c r="B73" s="12">
        <v>43206</v>
      </c>
      <c r="C73" s="11">
        <v>17313606</v>
      </c>
      <c r="D73" s="13" t="s">
        <v>257</v>
      </c>
      <c r="E73" s="73">
        <v>0.63629999999999998</v>
      </c>
      <c r="F73" s="71"/>
    </row>
    <row r="74" spans="1:6" x14ac:dyDescent="0.2">
      <c r="A74" s="3">
        <v>60</v>
      </c>
      <c r="B74" s="12">
        <v>43206</v>
      </c>
      <c r="C74" s="11">
        <v>17313608</v>
      </c>
      <c r="D74" s="13" t="s">
        <v>258</v>
      </c>
      <c r="E74" s="73">
        <v>0.80389999999999995</v>
      </c>
      <c r="F74" s="71"/>
    </row>
    <row r="75" spans="1:6" x14ac:dyDescent="0.2">
      <c r="A75" s="3">
        <v>61</v>
      </c>
      <c r="B75" s="12">
        <v>43206</v>
      </c>
      <c r="C75" s="11">
        <v>17313610</v>
      </c>
      <c r="D75" s="13" t="s">
        <v>260</v>
      </c>
      <c r="E75" s="73">
        <v>0.77170000000000005</v>
      </c>
      <c r="F75" s="71"/>
    </row>
    <row r="76" spans="1:6" x14ac:dyDescent="0.2">
      <c r="A76" s="3">
        <v>62</v>
      </c>
      <c r="B76" s="12">
        <v>43202</v>
      </c>
      <c r="C76" s="11">
        <v>17313611</v>
      </c>
      <c r="D76" s="13" t="s">
        <v>261</v>
      </c>
      <c r="E76" s="73">
        <v>1.1259999999999999</v>
      </c>
      <c r="F76" s="71"/>
    </row>
    <row r="77" spans="1:6" x14ac:dyDescent="0.2">
      <c r="A77" s="11">
        <v>62</v>
      </c>
      <c r="B77" s="12">
        <v>43516</v>
      </c>
      <c r="C77" s="11">
        <v>17313611</v>
      </c>
      <c r="D77" s="13" t="s">
        <v>261</v>
      </c>
      <c r="E77" s="73">
        <v>0.82540000000000002</v>
      </c>
      <c r="F77" s="71">
        <v>9.1639999999999997</v>
      </c>
    </row>
    <row r="78" spans="1:6" x14ac:dyDescent="0.2">
      <c r="A78" s="11">
        <v>63</v>
      </c>
      <c r="B78" s="12">
        <v>43202</v>
      </c>
      <c r="C78" s="11">
        <v>17313612</v>
      </c>
      <c r="D78" s="13" t="s">
        <v>265</v>
      </c>
      <c r="E78" s="73">
        <v>0.49370000000000003</v>
      </c>
      <c r="F78" s="71"/>
    </row>
    <row r="79" spans="1:6" x14ac:dyDescent="0.2">
      <c r="A79" s="11">
        <v>63</v>
      </c>
      <c r="B79" s="12">
        <v>43516</v>
      </c>
      <c r="C79" s="11">
        <v>17313612</v>
      </c>
      <c r="D79" s="13" t="s">
        <v>265</v>
      </c>
      <c r="E79" s="73">
        <v>0.2419</v>
      </c>
      <c r="F79" s="71">
        <v>6.3319999999999999</v>
      </c>
    </row>
    <row r="80" spans="1:6" x14ac:dyDescent="0.2">
      <c r="A80" s="11">
        <v>64</v>
      </c>
      <c r="B80" s="12">
        <v>43528</v>
      </c>
      <c r="C80" s="11">
        <v>17314501</v>
      </c>
      <c r="D80" s="13" t="s">
        <v>268</v>
      </c>
      <c r="E80" s="73">
        <v>0.63009999999999999</v>
      </c>
      <c r="F80" s="71">
        <v>7.444</v>
      </c>
    </row>
    <row r="81" spans="1:6" x14ac:dyDescent="0.2">
      <c r="A81" s="11">
        <v>67</v>
      </c>
      <c r="B81" s="12">
        <v>43521</v>
      </c>
      <c r="C81" s="11">
        <v>17413603</v>
      </c>
      <c r="D81" s="13" t="s">
        <v>272</v>
      </c>
      <c r="E81" s="73">
        <v>0.54659999999999997</v>
      </c>
      <c r="F81" s="74">
        <v>5.7690000000000001</v>
      </c>
    </row>
    <row r="82" spans="1:6" x14ac:dyDescent="0.2">
      <c r="D82" s="51"/>
    </row>
    <row r="83" spans="1:6" x14ac:dyDescent="0.2">
      <c r="B83" s="56"/>
    </row>
    <row r="85" spans="1:6" x14ac:dyDescent="0.2">
      <c r="A85" s="53"/>
      <c r="B85" s="52"/>
      <c r="C85" s="53"/>
      <c r="D85" s="54"/>
      <c r="E85" s="57"/>
      <c r="F85" s="57"/>
    </row>
    <row r="86" spans="1:6" x14ac:dyDescent="0.2">
      <c r="A86" s="53"/>
      <c r="B86" s="52"/>
      <c r="C86" s="53"/>
      <c r="D86" s="54"/>
    </row>
    <row r="87" spans="1:6" x14ac:dyDescent="0.2">
      <c r="A87" s="53"/>
      <c r="B87" s="52"/>
      <c r="C87" s="53"/>
      <c r="D87" s="54"/>
    </row>
  </sheetData>
  <sortState xmlns:xlrd2="http://schemas.microsoft.com/office/spreadsheetml/2017/richdata2" ref="A2:F82">
    <sortCondition ref="C3:C82"/>
    <sortCondition ref="B3:B82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C223"/>
  <sheetViews>
    <sheetView topLeftCell="AV1" workbookViewId="0">
      <selection activeCell="BM22" sqref="BM22"/>
    </sheetView>
  </sheetViews>
  <sheetFormatPr defaultColWidth="8.875" defaultRowHeight="14.25" x14ac:dyDescent="0.2"/>
  <cols>
    <col min="1" max="1" width="8.125" style="5" bestFit="1" customWidth="1"/>
    <col min="2" max="2" width="12.75" style="5" bestFit="1" customWidth="1"/>
    <col min="3" max="3" width="14.125" style="5" customWidth="1"/>
    <col min="4" max="4" width="21.875" style="10" customWidth="1"/>
    <col min="5" max="6" width="8.875" style="5"/>
    <col min="7" max="7" width="12.875" style="5" customWidth="1"/>
    <col min="8" max="8" width="17" style="5" customWidth="1"/>
    <col min="9" max="9" width="8.875" style="5"/>
    <col min="10" max="10" width="12.75" style="5" customWidth="1"/>
    <col min="11" max="11" width="12" style="5" customWidth="1"/>
    <col min="12" max="12" width="8.875" style="5"/>
    <col min="13" max="13" width="11.125" style="5" customWidth="1"/>
    <col min="14" max="14" width="8.875" style="5"/>
    <col min="15" max="15" width="13.875" style="5" customWidth="1"/>
    <col min="16" max="16" width="14.375" style="5" customWidth="1"/>
    <col min="17" max="17" width="13.25" style="5" customWidth="1"/>
    <col min="18" max="18" width="15.375" style="5" customWidth="1"/>
    <col min="19" max="19" width="8.875" style="5"/>
    <col min="20" max="30" width="10.375" style="5" customWidth="1"/>
    <col min="31" max="31" width="12.625" style="5" customWidth="1"/>
    <col min="32" max="32" width="8.875" style="5"/>
    <col min="33" max="33" width="12.625" style="5" customWidth="1"/>
    <col min="34" max="35" width="8.875" style="5"/>
    <col min="36" max="37" width="10.375" style="5" customWidth="1"/>
    <col min="38" max="38" width="8.875" style="5"/>
    <col min="39" max="39" width="11.875" style="5" customWidth="1"/>
    <col min="40" max="42" width="8.875" style="5"/>
    <col min="43" max="44" width="11.375" style="5" customWidth="1"/>
    <col min="45" max="45" width="8.875" style="5"/>
    <col min="46" max="46" width="12.875" style="5" customWidth="1"/>
    <col min="47" max="47" width="8.875" style="5"/>
    <col min="48" max="48" width="13.75" style="5" customWidth="1"/>
    <col min="49" max="51" width="11.375" style="5" customWidth="1"/>
    <col min="52" max="52" width="14.375" style="5" customWidth="1"/>
    <col min="53" max="55" width="11" style="5" customWidth="1"/>
    <col min="56" max="59" width="8.875" style="5"/>
    <col min="60" max="60" width="12.375" style="5" customWidth="1"/>
    <col min="61" max="64" width="8.875" style="5"/>
    <col min="65" max="65" width="16.375" style="5" bestFit="1" customWidth="1"/>
    <col min="66" max="66" width="30.375" style="5" bestFit="1" customWidth="1"/>
    <col min="67" max="16384" width="8.875" style="5"/>
  </cols>
  <sheetData>
    <row r="1" spans="1:66" ht="60" x14ac:dyDescent="0.25">
      <c r="A1" s="69" t="s">
        <v>327</v>
      </c>
      <c r="B1" s="69" t="s">
        <v>0</v>
      </c>
      <c r="C1" s="69" t="s">
        <v>326</v>
      </c>
      <c r="D1" s="69" t="s">
        <v>1</v>
      </c>
      <c r="E1" s="79" t="s">
        <v>29</v>
      </c>
      <c r="F1" s="79" t="s">
        <v>30</v>
      </c>
      <c r="G1" s="79" t="s">
        <v>31</v>
      </c>
      <c r="H1" s="79" t="s">
        <v>32</v>
      </c>
      <c r="I1" s="79" t="s">
        <v>33</v>
      </c>
      <c r="J1" s="79" t="s">
        <v>34</v>
      </c>
      <c r="K1" s="79" t="s">
        <v>35</v>
      </c>
      <c r="L1" s="79" t="s">
        <v>36</v>
      </c>
      <c r="M1" s="79" t="s">
        <v>37</v>
      </c>
      <c r="N1" s="79" t="s">
        <v>38</v>
      </c>
      <c r="O1" s="79" t="s">
        <v>39</v>
      </c>
      <c r="P1" s="79" t="s">
        <v>40</v>
      </c>
      <c r="Q1" s="79" t="s">
        <v>41</v>
      </c>
      <c r="R1" s="79" t="s">
        <v>42</v>
      </c>
      <c r="S1" s="79" t="s">
        <v>43</v>
      </c>
      <c r="T1" s="79" t="s">
        <v>44</v>
      </c>
      <c r="U1" s="79" t="s">
        <v>45</v>
      </c>
      <c r="V1" s="79" t="s">
        <v>46</v>
      </c>
      <c r="W1" s="79" t="s">
        <v>47</v>
      </c>
      <c r="X1" s="79" t="s">
        <v>48</v>
      </c>
      <c r="Y1" s="79" t="s">
        <v>49</v>
      </c>
      <c r="Z1" s="79" t="s">
        <v>50</v>
      </c>
      <c r="AA1" s="79" t="s">
        <v>51</v>
      </c>
      <c r="AB1" s="79" t="s">
        <v>52</v>
      </c>
      <c r="AC1" s="79" t="s">
        <v>53</v>
      </c>
      <c r="AD1" s="79" t="s">
        <v>54</v>
      </c>
      <c r="AE1" s="79" t="s">
        <v>55</v>
      </c>
      <c r="AF1" s="79" t="s">
        <v>56</v>
      </c>
      <c r="AG1" s="79" t="s">
        <v>57</v>
      </c>
      <c r="AH1" s="79" t="s">
        <v>58</v>
      </c>
      <c r="AI1" s="79" t="s">
        <v>59</v>
      </c>
      <c r="AJ1" s="79" t="s">
        <v>60</v>
      </c>
      <c r="AK1" s="79" t="s">
        <v>61</v>
      </c>
      <c r="AL1" s="79" t="s">
        <v>62</v>
      </c>
      <c r="AM1" s="79" t="s">
        <v>63</v>
      </c>
      <c r="AN1" s="79" t="s">
        <v>64</v>
      </c>
      <c r="AO1" s="79" t="s">
        <v>65</v>
      </c>
      <c r="AP1" s="79" t="s">
        <v>66</v>
      </c>
      <c r="AQ1" s="79" t="s">
        <v>67</v>
      </c>
      <c r="AR1" s="79" t="s">
        <v>68</v>
      </c>
      <c r="AS1" s="79" t="s">
        <v>69</v>
      </c>
      <c r="AT1" s="79" t="s">
        <v>70</v>
      </c>
      <c r="AU1" s="79" t="s">
        <v>71</v>
      </c>
      <c r="AV1" s="79" t="s">
        <v>72</v>
      </c>
      <c r="AW1" s="79" t="s">
        <v>73</v>
      </c>
      <c r="AX1" s="79" t="s">
        <v>74</v>
      </c>
      <c r="AY1" s="79" t="s">
        <v>75</v>
      </c>
      <c r="AZ1" s="79" t="s">
        <v>76</v>
      </c>
      <c r="BA1" s="79" t="s">
        <v>77</v>
      </c>
      <c r="BB1" s="79" t="s">
        <v>78</v>
      </c>
      <c r="BC1" s="79" t="s">
        <v>79</v>
      </c>
      <c r="BD1" s="79" t="s">
        <v>80</v>
      </c>
      <c r="BE1" s="79" t="s">
        <v>81</v>
      </c>
      <c r="BF1" s="79" t="s">
        <v>82</v>
      </c>
      <c r="BG1" s="79" t="s">
        <v>83</v>
      </c>
      <c r="BH1" s="79" t="s">
        <v>84</v>
      </c>
      <c r="BI1" s="79" t="s">
        <v>85</v>
      </c>
      <c r="BJ1" s="79" t="s">
        <v>86</v>
      </c>
      <c r="BK1" s="79" t="s">
        <v>87</v>
      </c>
      <c r="BL1" s="79" t="s">
        <v>88</v>
      </c>
      <c r="BM1" s="79" t="s">
        <v>89</v>
      </c>
      <c r="BN1" s="79"/>
    </row>
    <row r="2" spans="1:66" ht="15" x14ac:dyDescent="0.25">
      <c r="A2" s="80"/>
      <c r="B2" s="80"/>
      <c r="C2" s="80"/>
      <c r="D2" s="80"/>
      <c r="E2" s="80" t="s">
        <v>294</v>
      </c>
      <c r="F2" s="80" t="s">
        <v>294</v>
      </c>
      <c r="G2" s="80" t="s">
        <v>294</v>
      </c>
      <c r="H2" s="80" t="s">
        <v>294</v>
      </c>
      <c r="I2" s="80" t="s">
        <v>294</v>
      </c>
      <c r="J2" s="80" t="s">
        <v>294</v>
      </c>
      <c r="K2" s="80" t="s">
        <v>294</v>
      </c>
      <c r="L2" s="80" t="s">
        <v>294</v>
      </c>
      <c r="M2" s="80" t="s">
        <v>294</v>
      </c>
      <c r="N2" s="80" t="s">
        <v>294</v>
      </c>
      <c r="O2" s="80" t="s">
        <v>294</v>
      </c>
      <c r="P2" s="80" t="s">
        <v>294</v>
      </c>
      <c r="Q2" s="80" t="s">
        <v>294</v>
      </c>
      <c r="R2" s="80" t="s">
        <v>294</v>
      </c>
      <c r="S2" s="80" t="s">
        <v>294</v>
      </c>
      <c r="T2" s="80" t="s">
        <v>294</v>
      </c>
      <c r="U2" s="80" t="s">
        <v>294</v>
      </c>
      <c r="V2" s="80" t="s">
        <v>294</v>
      </c>
      <c r="W2" s="80" t="s">
        <v>294</v>
      </c>
      <c r="X2" s="80" t="s">
        <v>294</v>
      </c>
      <c r="Y2" s="80" t="s">
        <v>294</v>
      </c>
      <c r="Z2" s="80" t="s">
        <v>294</v>
      </c>
      <c r="AA2" s="80" t="s">
        <v>294</v>
      </c>
      <c r="AB2" s="80" t="s">
        <v>294</v>
      </c>
      <c r="AC2" s="80" t="s">
        <v>294</v>
      </c>
      <c r="AD2" s="80" t="s">
        <v>294</v>
      </c>
      <c r="AE2" s="80" t="s">
        <v>294</v>
      </c>
      <c r="AF2" s="80" t="s">
        <v>294</v>
      </c>
      <c r="AG2" s="80" t="s">
        <v>294</v>
      </c>
      <c r="AH2" s="80" t="s">
        <v>294</v>
      </c>
      <c r="AI2" s="80" t="s">
        <v>294</v>
      </c>
      <c r="AJ2" s="80" t="s">
        <v>294</v>
      </c>
      <c r="AK2" s="80" t="s">
        <v>294</v>
      </c>
      <c r="AL2" s="80" t="s">
        <v>294</v>
      </c>
      <c r="AM2" s="80" t="s">
        <v>294</v>
      </c>
      <c r="AN2" s="80" t="s">
        <v>294</v>
      </c>
      <c r="AO2" s="80" t="s">
        <v>294</v>
      </c>
      <c r="AP2" s="80" t="s">
        <v>294</v>
      </c>
      <c r="AQ2" s="80" t="s">
        <v>294</v>
      </c>
      <c r="AR2" s="80" t="s">
        <v>294</v>
      </c>
      <c r="AS2" s="80" t="s">
        <v>294</v>
      </c>
      <c r="AT2" s="80" t="s">
        <v>294</v>
      </c>
      <c r="AU2" s="80" t="s">
        <v>294</v>
      </c>
      <c r="AV2" s="80" t="s">
        <v>294</v>
      </c>
      <c r="AW2" s="80" t="s">
        <v>294</v>
      </c>
      <c r="AX2" s="80" t="s">
        <v>294</v>
      </c>
      <c r="AY2" s="80" t="s">
        <v>294</v>
      </c>
      <c r="AZ2" s="80" t="s">
        <v>294</v>
      </c>
      <c r="BA2" s="80" t="s">
        <v>294</v>
      </c>
      <c r="BB2" s="80" t="s">
        <v>294</v>
      </c>
      <c r="BC2" s="80" t="s">
        <v>294</v>
      </c>
      <c r="BD2" s="80" t="s">
        <v>294</v>
      </c>
      <c r="BE2" s="80" t="s">
        <v>294</v>
      </c>
      <c r="BF2" s="80" t="s">
        <v>294</v>
      </c>
      <c r="BG2" s="80" t="s">
        <v>294</v>
      </c>
      <c r="BH2" s="80" t="s">
        <v>294</v>
      </c>
      <c r="BI2" s="80" t="s">
        <v>294</v>
      </c>
      <c r="BJ2" s="80" t="s">
        <v>294</v>
      </c>
      <c r="BK2" s="80" t="s">
        <v>294</v>
      </c>
      <c r="BL2" s="80" t="s">
        <v>294</v>
      </c>
      <c r="BM2" s="80" t="s">
        <v>294</v>
      </c>
      <c r="BN2" s="80"/>
    </row>
    <row r="3" spans="1:66" ht="15" customHeight="1" x14ac:dyDescent="0.2">
      <c r="A3" s="23">
        <v>2</v>
      </c>
      <c r="B3" s="46">
        <v>42689</v>
      </c>
      <c r="C3" s="23">
        <v>17013401</v>
      </c>
      <c r="D3" s="32" t="s">
        <v>129</v>
      </c>
      <c r="E3" s="48" t="s">
        <v>127</v>
      </c>
      <c r="F3" s="48" t="s">
        <v>127</v>
      </c>
      <c r="G3" s="48" t="s">
        <v>127</v>
      </c>
      <c r="H3" s="48" t="s">
        <v>127</v>
      </c>
      <c r="I3" s="48" t="s">
        <v>127</v>
      </c>
      <c r="J3" s="48" t="s">
        <v>127</v>
      </c>
      <c r="K3" s="48" t="s">
        <v>127</v>
      </c>
      <c r="L3" s="48" t="s">
        <v>127</v>
      </c>
      <c r="M3" s="48" t="s">
        <v>127</v>
      </c>
      <c r="N3" s="48" t="s">
        <v>127</v>
      </c>
      <c r="O3" s="48" t="s">
        <v>127</v>
      </c>
      <c r="P3" s="48" t="s">
        <v>127</v>
      </c>
      <c r="Q3" s="48" t="s">
        <v>127</v>
      </c>
      <c r="R3" s="48" t="s">
        <v>127</v>
      </c>
      <c r="S3" s="48" t="s">
        <v>127</v>
      </c>
      <c r="T3" s="48" t="s">
        <v>127</v>
      </c>
      <c r="U3" s="48" t="s">
        <v>127</v>
      </c>
      <c r="V3" s="48" t="s">
        <v>127</v>
      </c>
      <c r="W3" s="48" t="s">
        <v>127</v>
      </c>
      <c r="X3" s="48" t="s">
        <v>127</v>
      </c>
      <c r="Y3" s="48" t="s">
        <v>127</v>
      </c>
      <c r="Z3" s="48" t="s">
        <v>127</v>
      </c>
      <c r="AA3" s="48" t="s">
        <v>127</v>
      </c>
      <c r="AB3" s="48" t="s">
        <v>127</v>
      </c>
      <c r="AC3" s="48" t="s">
        <v>127</v>
      </c>
      <c r="AD3" s="48" t="s">
        <v>127</v>
      </c>
      <c r="AE3" s="48" t="s">
        <v>127</v>
      </c>
      <c r="AF3" s="48" t="s">
        <v>127</v>
      </c>
      <c r="AG3" s="48" t="s">
        <v>127</v>
      </c>
      <c r="AH3" s="48" t="s">
        <v>127</v>
      </c>
      <c r="AI3" s="48" t="s">
        <v>127</v>
      </c>
      <c r="AJ3" s="48" t="s">
        <v>127</v>
      </c>
      <c r="AK3" s="48" t="s">
        <v>127</v>
      </c>
      <c r="AL3" s="48" t="s">
        <v>127</v>
      </c>
      <c r="AM3" s="48" t="s">
        <v>127</v>
      </c>
      <c r="AN3" s="48" t="s">
        <v>127</v>
      </c>
      <c r="AO3" s="48" t="s">
        <v>127</v>
      </c>
      <c r="AP3" s="48" t="s">
        <v>127</v>
      </c>
      <c r="AQ3" s="48" t="s">
        <v>127</v>
      </c>
      <c r="AR3" s="48" t="s">
        <v>127</v>
      </c>
      <c r="AS3" s="48" t="s">
        <v>127</v>
      </c>
      <c r="AT3" s="48" t="s">
        <v>127</v>
      </c>
      <c r="AU3" s="48" t="s">
        <v>127</v>
      </c>
      <c r="AV3" s="48" t="s">
        <v>127</v>
      </c>
      <c r="AW3" s="48" t="s">
        <v>127</v>
      </c>
      <c r="AX3" s="48" t="s">
        <v>127</v>
      </c>
      <c r="AY3" s="48" t="s">
        <v>127</v>
      </c>
      <c r="AZ3" s="48" t="s">
        <v>127</v>
      </c>
      <c r="BA3" s="48" t="s">
        <v>127</v>
      </c>
      <c r="BB3" s="48" t="s">
        <v>127</v>
      </c>
      <c r="BC3" s="48" t="s">
        <v>127</v>
      </c>
      <c r="BD3" s="48" t="s">
        <v>127</v>
      </c>
      <c r="BE3" s="48" t="s">
        <v>127</v>
      </c>
      <c r="BF3" s="48" t="s">
        <v>127</v>
      </c>
      <c r="BG3" s="48" t="s">
        <v>127</v>
      </c>
      <c r="BH3" s="48" t="s">
        <v>127</v>
      </c>
      <c r="BI3" s="48" t="s">
        <v>127</v>
      </c>
      <c r="BJ3" s="48" t="s">
        <v>127</v>
      </c>
      <c r="BK3" s="48" t="s">
        <v>127</v>
      </c>
      <c r="BL3" s="48" t="s">
        <v>127</v>
      </c>
      <c r="BM3" s="48" t="s">
        <v>127</v>
      </c>
      <c r="BN3" s="24"/>
    </row>
    <row r="4" spans="1:66" ht="15" customHeight="1" x14ac:dyDescent="0.2">
      <c r="A4" s="23">
        <v>2</v>
      </c>
      <c r="B4" s="46">
        <v>43724</v>
      </c>
      <c r="C4" s="23">
        <v>17013401</v>
      </c>
      <c r="D4" s="32" t="s">
        <v>129</v>
      </c>
      <c r="E4" s="48" t="s">
        <v>127</v>
      </c>
      <c r="F4" s="48" t="s">
        <v>127</v>
      </c>
      <c r="G4" s="48"/>
      <c r="H4" s="48"/>
      <c r="I4" s="48"/>
      <c r="J4" s="48" t="s">
        <v>127</v>
      </c>
      <c r="K4" s="48" t="s">
        <v>127</v>
      </c>
      <c r="L4" s="48" t="s">
        <v>127</v>
      </c>
      <c r="M4" s="48" t="s">
        <v>127</v>
      </c>
      <c r="N4" s="48" t="s">
        <v>127</v>
      </c>
      <c r="O4" s="48"/>
      <c r="P4" s="48"/>
      <c r="Q4" s="48" t="s">
        <v>127</v>
      </c>
      <c r="R4" s="48" t="s">
        <v>127</v>
      </c>
      <c r="S4" s="48" t="s">
        <v>127</v>
      </c>
      <c r="T4" s="48" t="s">
        <v>127</v>
      </c>
      <c r="U4" s="48"/>
      <c r="V4" s="48" t="s">
        <v>127</v>
      </c>
      <c r="W4" s="48" t="s">
        <v>127</v>
      </c>
      <c r="X4" s="48" t="s">
        <v>127</v>
      </c>
      <c r="Y4" s="48" t="s">
        <v>127</v>
      </c>
      <c r="Z4" s="48" t="s">
        <v>127</v>
      </c>
      <c r="AA4" s="48" t="s">
        <v>127</v>
      </c>
      <c r="AB4" s="48"/>
      <c r="AC4" s="48"/>
      <c r="AD4" s="48"/>
      <c r="AE4" s="48"/>
      <c r="AF4" s="48" t="s">
        <v>127</v>
      </c>
      <c r="AG4" s="48"/>
      <c r="AH4" s="48"/>
      <c r="AI4" s="48" t="s">
        <v>127</v>
      </c>
      <c r="AJ4" s="48" t="s">
        <v>127</v>
      </c>
      <c r="AK4" s="48" t="s">
        <v>127</v>
      </c>
      <c r="AL4" s="48" t="s">
        <v>127</v>
      </c>
      <c r="AM4" s="48" t="s">
        <v>127</v>
      </c>
      <c r="AN4" s="48"/>
      <c r="AO4" s="48"/>
      <c r="AP4" s="48"/>
      <c r="AQ4" s="48" t="s">
        <v>127</v>
      </c>
      <c r="AR4" s="48"/>
      <c r="AS4" s="48"/>
      <c r="AT4" s="48"/>
      <c r="AU4" s="48" t="s">
        <v>127</v>
      </c>
      <c r="AV4" s="48"/>
      <c r="AW4" s="48" t="s">
        <v>127</v>
      </c>
      <c r="AX4" s="48" t="s">
        <v>127</v>
      </c>
      <c r="AY4" s="48" t="s">
        <v>127</v>
      </c>
      <c r="AZ4" s="48" t="s">
        <v>127</v>
      </c>
      <c r="BA4" s="48"/>
      <c r="BB4" s="48"/>
      <c r="BC4" s="48" t="s">
        <v>127</v>
      </c>
      <c r="BD4" s="48" t="s">
        <v>127</v>
      </c>
      <c r="BE4" s="48" t="s">
        <v>127</v>
      </c>
      <c r="BF4" s="48" t="s">
        <v>127</v>
      </c>
      <c r="BG4" s="48" t="s">
        <v>127</v>
      </c>
      <c r="BH4" s="48" t="s">
        <v>127</v>
      </c>
      <c r="BI4" s="48" t="s">
        <v>127</v>
      </c>
      <c r="BJ4" s="48" t="s">
        <v>127</v>
      </c>
      <c r="BK4" s="48" t="s">
        <v>127</v>
      </c>
      <c r="BL4" s="48" t="s">
        <v>127</v>
      </c>
      <c r="BM4" s="48" t="s">
        <v>127</v>
      </c>
      <c r="BN4" s="24"/>
    </row>
    <row r="5" spans="1:66" ht="15" customHeight="1" x14ac:dyDescent="0.2">
      <c r="A5" s="23">
        <v>3</v>
      </c>
      <c r="B5" s="46">
        <v>40554</v>
      </c>
      <c r="C5" s="23">
        <v>17013502</v>
      </c>
      <c r="D5" s="32" t="s">
        <v>132</v>
      </c>
      <c r="E5" s="48" t="s">
        <v>127</v>
      </c>
      <c r="F5" s="48" t="s">
        <v>127</v>
      </c>
      <c r="G5" s="48" t="s">
        <v>127</v>
      </c>
      <c r="H5" s="48" t="s">
        <v>127</v>
      </c>
      <c r="I5" s="48" t="s">
        <v>127</v>
      </c>
      <c r="J5" s="48" t="s">
        <v>127</v>
      </c>
      <c r="K5" s="48" t="s">
        <v>127</v>
      </c>
      <c r="L5" s="48" t="s">
        <v>127</v>
      </c>
      <c r="M5" s="48" t="s">
        <v>127</v>
      </c>
      <c r="N5" s="48" t="s">
        <v>127</v>
      </c>
      <c r="O5" s="48" t="s">
        <v>127</v>
      </c>
      <c r="P5" s="48" t="s">
        <v>127</v>
      </c>
      <c r="Q5" s="48" t="s">
        <v>127</v>
      </c>
      <c r="R5" s="48" t="s">
        <v>127</v>
      </c>
      <c r="S5" s="48" t="s">
        <v>127</v>
      </c>
      <c r="T5" s="48" t="s">
        <v>127</v>
      </c>
      <c r="U5" s="48" t="s">
        <v>127</v>
      </c>
      <c r="V5" s="48" t="s">
        <v>127</v>
      </c>
      <c r="W5" s="48" t="s">
        <v>127</v>
      </c>
      <c r="X5" s="48" t="s">
        <v>127</v>
      </c>
      <c r="Y5" s="48" t="s">
        <v>127</v>
      </c>
      <c r="Z5" s="48" t="s">
        <v>127</v>
      </c>
      <c r="AA5" s="48" t="s">
        <v>127</v>
      </c>
      <c r="AB5" s="48" t="s">
        <v>127</v>
      </c>
      <c r="AC5" s="48" t="s">
        <v>127</v>
      </c>
      <c r="AD5" s="48" t="s">
        <v>127</v>
      </c>
      <c r="AE5" s="48" t="s">
        <v>127</v>
      </c>
      <c r="AF5" s="48" t="s">
        <v>127</v>
      </c>
      <c r="AG5" s="48" t="s">
        <v>127</v>
      </c>
      <c r="AH5" s="48" t="s">
        <v>127</v>
      </c>
      <c r="AI5" s="48" t="s">
        <v>127</v>
      </c>
      <c r="AJ5" s="48" t="s">
        <v>127</v>
      </c>
      <c r="AK5" s="48" t="s">
        <v>127</v>
      </c>
      <c r="AL5" s="48" t="s">
        <v>127</v>
      </c>
      <c r="AM5" s="48" t="s">
        <v>127</v>
      </c>
      <c r="AN5" s="48" t="s">
        <v>127</v>
      </c>
      <c r="AO5" s="48" t="s">
        <v>127</v>
      </c>
      <c r="AP5" s="48" t="s">
        <v>127</v>
      </c>
      <c r="AQ5" s="48" t="s">
        <v>127</v>
      </c>
      <c r="AR5" s="48" t="s">
        <v>127</v>
      </c>
      <c r="AS5" s="48" t="s">
        <v>127</v>
      </c>
      <c r="AT5" s="48" t="s">
        <v>127</v>
      </c>
      <c r="AU5" s="48" t="s">
        <v>127</v>
      </c>
      <c r="AV5" s="48" t="s">
        <v>127</v>
      </c>
      <c r="AW5" s="48" t="s">
        <v>127</v>
      </c>
      <c r="AX5" s="48" t="s">
        <v>127</v>
      </c>
      <c r="AY5" s="48" t="s">
        <v>127</v>
      </c>
      <c r="AZ5" s="48" t="s">
        <v>127</v>
      </c>
      <c r="BA5" s="48" t="s">
        <v>127</v>
      </c>
      <c r="BB5" s="48" t="s">
        <v>127</v>
      </c>
      <c r="BC5" s="48" t="s">
        <v>127</v>
      </c>
      <c r="BD5" s="48" t="s">
        <v>127</v>
      </c>
      <c r="BE5" s="48" t="s">
        <v>127</v>
      </c>
      <c r="BF5" s="48" t="s">
        <v>127</v>
      </c>
      <c r="BG5" s="48" t="s">
        <v>127</v>
      </c>
      <c r="BH5" s="48" t="s">
        <v>127</v>
      </c>
      <c r="BI5" s="48" t="s">
        <v>127</v>
      </c>
      <c r="BJ5" s="48" t="s">
        <v>127</v>
      </c>
      <c r="BK5" s="48" t="s">
        <v>127</v>
      </c>
      <c r="BL5" s="48" t="s">
        <v>127</v>
      </c>
      <c r="BM5" s="48" t="s">
        <v>127</v>
      </c>
      <c r="BN5" s="24"/>
    </row>
    <row r="6" spans="1:66" x14ac:dyDescent="0.2">
      <c r="A6" s="23">
        <v>3</v>
      </c>
      <c r="B6" s="46">
        <v>40554</v>
      </c>
      <c r="C6" s="23">
        <v>17013502</v>
      </c>
      <c r="D6" s="32" t="s">
        <v>132</v>
      </c>
      <c r="E6" s="48" t="s">
        <v>127</v>
      </c>
      <c r="F6" s="48" t="s">
        <v>127</v>
      </c>
      <c r="G6" s="48" t="s">
        <v>127</v>
      </c>
      <c r="H6" s="48" t="s">
        <v>127</v>
      </c>
      <c r="I6" s="48" t="s">
        <v>127</v>
      </c>
      <c r="J6" s="48" t="s">
        <v>127</v>
      </c>
      <c r="K6" s="48" t="s">
        <v>127</v>
      </c>
      <c r="L6" s="48" t="s">
        <v>127</v>
      </c>
      <c r="M6" s="48" t="s">
        <v>127</v>
      </c>
      <c r="N6" s="48" t="s">
        <v>127</v>
      </c>
      <c r="O6" s="48" t="s">
        <v>127</v>
      </c>
      <c r="P6" s="48" t="s">
        <v>127</v>
      </c>
      <c r="Q6" s="48" t="s">
        <v>127</v>
      </c>
      <c r="R6" s="48" t="s">
        <v>127</v>
      </c>
      <c r="S6" s="48" t="s">
        <v>127</v>
      </c>
      <c r="T6" s="48" t="s">
        <v>127</v>
      </c>
      <c r="U6" s="48" t="s">
        <v>127</v>
      </c>
      <c r="V6" s="48" t="s">
        <v>127</v>
      </c>
      <c r="W6" s="48" t="s">
        <v>127</v>
      </c>
      <c r="X6" s="48" t="s">
        <v>127</v>
      </c>
      <c r="Y6" s="48" t="s">
        <v>127</v>
      </c>
      <c r="Z6" s="48" t="s">
        <v>127</v>
      </c>
      <c r="AA6" s="48" t="s">
        <v>127</v>
      </c>
      <c r="AB6" s="48" t="s">
        <v>127</v>
      </c>
      <c r="AC6" s="48" t="s">
        <v>127</v>
      </c>
      <c r="AD6" s="48" t="s">
        <v>127</v>
      </c>
      <c r="AE6" s="48" t="s">
        <v>127</v>
      </c>
      <c r="AF6" s="48" t="s">
        <v>127</v>
      </c>
      <c r="AG6" s="48" t="s">
        <v>127</v>
      </c>
      <c r="AH6" s="48" t="s">
        <v>127</v>
      </c>
      <c r="AI6" s="48" t="s">
        <v>127</v>
      </c>
      <c r="AJ6" s="48" t="s">
        <v>127</v>
      </c>
      <c r="AK6" s="48" t="s">
        <v>127</v>
      </c>
      <c r="AL6" s="48" t="s">
        <v>127</v>
      </c>
      <c r="AM6" s="48" t="s">
        <v>127</v>
      </c>
      <c r="AN6" s="48" t="s">
        <v>127</v>
      </c>
      <c r="AO6" s="48" t="s">
        <v>127</v>
      </c>
      <c r="AP6" s="48" t="s">
        <v>127</v>
      </c>
      <c r="AQ6" s="48" t="s">
        <v>127</v>
      </c>
      <c r="AR6" s="48" t="s">
        <v>127</v>
      </c>
      <c r="AS6" s="48" t="s">
        <v>127</v>
      </c>
      <c r="AT6" s="48" t="s">
        <v>127</v>
      </c>
      <c r="AU6" s="48" t="s">
        <v>127</v>
      </c>
      <c r="AV6" s="48" t="s">
        <v>127</v>
      </c>
      <c r="AW6" s="48" t="s">
        <v>127</v>
      </c>
      <c r="AX6" s="48" t="s">
        <v>127</v>
      </c>
      <c r="AY6" s="48" t="s">
        <v>127</v>
      </c>
      <c r="AZ6" s="48" t="s">
        <v>127</v>
      </c>
      <c r="BA6" s="48" t="s">
        <v>127</v>
      </c>
      <c r="BB6" s="48" t="s">
        <v>127</v>
      </c>
      <c r="BC6" s="48" t="s">
        <v>127</v>
      </c>
      <c r="BD6" s="48" t="s">
        <v>127</v>
      </c>
      <c r="BE6" s="48" t="s">
        <v>127</v>
      </c>
      <c r="BF6" s="48" t="s">
        <v>127</v>
      </c>
      <c r="BG6" s="48" t="s">
        <v>127</v>
      </c>
      <c r="BH6" s="48" t="s">
        <v>127</v>
      </c>
      <c r="BI6" s="48" t="s">
        <v>127</v>
      </c>
      <c r="BJ6" s="48" t="s">
        <v>127</v>
      </c>
      <c r="BK6" s="48" t="s">
        <v>127</v>
      </c>
      <c r="BL6" s="48" t="s">
        <v>127</v>
      </c>
      <c r="BM6" s="48" t="s">
        <v>127</v>
      </c>
      <c r="BN6" s="24"/>
    </row>
    <row r="7" spans="1:66" x14ac:dyDescent="0.2">
      <c r="A7" s="23">
        <v>4</v>
      </c>
      <c r="B7" s="46">
        <v>42716</v>
      </c>
      <c r="C7" s="23">
        <v>17013604</v>
      </c>
      <c r="D7" s="32" t="s">
        <v>135</v>
      </c>
      <c r="E7" s="48" t="s">
        <v>127</v>
      </c>
      <c r="F7" s="48" t="s">
        <v>127</v>
      </c>
      <c r="G7" s="48" t="s">
        <v>127</v>
      </c>
      <c r="H7" s="48" t="s">
        <v>127</v>
      </c>
      <c r="I7" s="48" t="s">
        <v>127</v>
      </c>
      <c r="J7" s="48" t="s">
        <v>127</v>
      </c>
      <c r="K7" s="48" t="s">
        <v>127</v>
      </c>
      <c r="L7" s="48" t="s">
        <v>127</v>
      </c>
      <c r="M7" s="48" t="s">
        <v>127</v>
      </c>
      <c r="N7" s="48" t="s">
        <v>127</v>
      </c>
      <c r="O7" s="48" t="s">
        <v>127</v>
      </c>
      <c r="P7" s="48" t="s">
        <v>127</v>
      </c>
      <c r="Q7" s="48" t="s">
        <v>127</v>
      </c>
      <c r="R7" s="48" t="s">
        <v>127</v>
      </c>
      <c r="S7" s="48" t="s">
        <v>127</v>
      </c>
      <c r="T7" s="48" t="s">
        <v>127</v>
      </c>
      <c r="U7" s="48" t="s">
        <v>127</v>
      </c>
      <c r="V7" s="48" t="s">
        <v>127</v>
      </c>
      <c r="W7" s="48" t="s">
        <v>127</v>
      </c>
      <c r="X7" s="48" t="s">
        <v>127</v>
      </c>
      <c r="Y7" s="48" t="s">
        <v>127</v>
      </c>
      <c r="Z7" s="48" t="s">
        <v>127</v>
      </c>
      <c r="AA7" s="48" t="s">
        <v>127</v>
      </c>
      <c r="AB7" s="48" t="s">
        <v>127</v>
      </c>
      <c r="AC7" s="48" t="s">
        <v>127</v>
      </c>
      <c r="AD7" s="48" t="s">
        <v>127</v>
      </c>
      <c r="AE7" s="48" t="s">
        <v>127</v>
      </c>
      <c r="AF7" s="48" t="s">
        <v>127</v>
      </c>
      <c r="AG7" s="48" t="s">
        <v>127</v>
      </c>
      <c r="AH7" s="48" t="s">
        <v>127</v>
      </c>
      <c r="AI7" s="48" t="s">
        <v>127</v>
      </c>
      <c r="AJ7" s="48" t="s">
        <v>127</v>
      </c>
      <c r="AK7" s="48" t="s">
        <v>127</v>
      </c>
      <c r="AL7" s="48" t="s">
        <v>127</v>
      </c>
      <c r="AM7" s="48" t="s">
        <v>127</v>
      </c>
      <c r="AN7" s="48" t="s">
        <v>127</v>
      </c>
      <c r="AO7" s="48" t="s">
        <v>127</v>
      </c>
      <c r="AP7" s="48" t="s">
        <v>127</v>
      </c>
      <c r="AQ7" s="48" t="s">
        <v>127</v>
      </c>
      <c r="AR7" s="48" t="s">
        <v>127</v>
      </c>
      <c r="AS7" s="48" t="s">
        <v>127</v>
      </c>
      <c r="AT7" s="48" t="s">
        <v>127</v>
      </c>
      <c r="AU7" s="48" t="s">
        <v>127</v>
      </c>
      <c r="AV7" s="48" t="s">
        <v>127</v>
      </c>
      <c r="AW7" s="48" t="s">
        <v>127</v>
      </c>
      <c r="AX7" s="48" t="s">
        <v>127</v>
      </c>
      <c r="AY7" s="48" t="s">
        <v>127</v>
      </c>
      <c r="AZ7" s="48" t="s">
        <v>127</v>
      </c>
      <c r="BA7" s="48" t="s">
        <v>127</v>
      </c>
      <c r="BB7" s="48" t="s">
        <v>127</v>
      </c>
      <c r="BC7" s="48" t="s">
        <v>127</v>
      </c>
      <c r="BD7" s="48" t="s">
        <v>127</v>
      </c>
      <c r="BE7" s="48" t="s">
        <v>127</v>
      </c>
      <c r="BF7" s="48" t="s">
        <v>127</v>
      </c>
      <c r="BG7" s="48" t="s">
        <v>127</v>
      </c>
      <c r="BH7" s="48" t="s">
        <v>127</v>
      </c>
      <c r="BI7" s="48" t="s">
        <v>127</v>
      </c>
      <c r="BJ7" s="48" t="s">
        <v>127</v>
      </c>
      <c r="BK7" s="48" t="s">
        <v>127</v>
      </c>
      <c r="BL7" s="48" t="s">
        <v>127</v>
      </c>
      <c r="BM7" s="48" t="s">
        <v>127</v>
      </c>
      <c r="BN7" s="24"/>
    </row>
    <row r="8" spans="1:66" x14ac:dyDescent="0.2">
      <c r="A8" s="23">
        <v>5</v>
      </c>
      <c r="B8" s="46">
        <v>42185</v>
      </c>
      <c r="C8" s="23">
        <v>17013605</v>
      </c>
      <c r="D8" s="32" t="s">
        <v>138</v>
      </c>
      <c r="E8" s="48" t="s">
        <v>127</v>
      </c>
      <c r="F8" s="48" t="s">
        <v>127</v>
      </c>
      <c r="G8" s="48" t="s">
        <v>127</v>
      </c>
      <c r="H8" s="48" t="s">
        <v>127</v>
      </c>
      <c r="I8" s="48" t="s">
        <v>127</v>
      </c>
      <c r="J8" s="48" t="s">
        <v>127</v>
      </c>
      <c r="K8" s="48" t="s">
        <v>127</v>
      </c>
      <c r="L8" s="48" t="s">
        <v>127</v>
      </c>
      <c r="M8" s="48" t="s">
        <v>127</v>
      </c>
      <c r="N8" s="48" t="s">
        <v>127</v>
      </c>
      <c r="O8" s="48" t="s">
        <v>127</v>
      </c>
      <c r="P8" s="48" t="s">
        <v>127</v>
      </c>
      <c r="Q8" s="48" t="s">
        <v>127</v>
      </c>
      <c r="R8" s="48" t="s">
        <v>127</v>
      </c>
      <c r="S8" s="48" t="s">
        <v>127</v>
      </c>
      <c r="T8" s="48" t="s">
        <v>127</v>
      </c>
      <c r="U8" s="48" t="s">
        <v>127</v>
      </c>
      <c r="V8" s="48" t="s">
        <v>127</v>
      </c>
      <c r="W8" s="48" t="s">
        <v>127</v>
      </c>
      <c r="X8" s="48" t="s">
        <v>127</v>
      </c>
      <c r="Y8" s="48" t="s">
        <v>127</v>
      </c>
      <c r="Z8" s="48" t="s">
        <v>127</v>
      </c>
      <c r="AA8" s="48" t="s">
        <v>127</v>
      </c>
      <c r="AB8" s="48" t="s">
        <v>127</v>
      </c>
      <c r="AC8" s="48" t="s">
        <v>127</v>
      </c>
      <c r="AD8" s="48" t="s">
        <v>127</v>
      </c>
      <c r="AE8" s="48" t="s">
        <v>127</v>
      </c>
      <c r="AF8" s="48" t="s">
        <v>127</v>
      </c>
      <c r="AG8" s="48" t="s">
        <v>127</v>
      </c>
      <c r="AH8" s="48" t="s">
        <v>127</v>
      </c>
      <c r="AI8" s="48" t="s">
        <v>127</v>
      </c>
      <c r="AJ8" s="48" t="s">
        <v>127</v>
      </c>
      <c r="AK8" s="48" t="s">
        <v>127</v>
      </c>
      <c r="AL8" s="48" t="s">
        <v>127</v>
      </c>
      <c r="AM8" s="48" t="s">
        <v>127</v>
      </c>
      <c r="AN8" s="48" t="s">
        <v>127</v>
      </c>
      <c r="AO8" s="48" t="s">
        <v>127</v>
      </c>
      <c r="AP8" s="48" t="s">
        <v>127</v>
      </c>
      <c r="AQ8" s="48" t="s">
        <v>127</v>
      </c>
      <c r="AR8" s="48" t="s">
        <v>127</v>
      </c>
      <c r="AS8" s="48" t="s">
        <v>127</v>
      </c>
      <c r="AT8" s="48" t="s">
        <v>127</v>
      </c>
      <c r="AU8" s="48" t="s">
        <v>127</v>
      </c>
      <c r="AV8" s="48" t="s">
        <v>127</v>
      </c>
      <c r="AW8" s="48" t="s">
        <v>127</v>
      </c>
      <c r="AX8" s="48" t="s">
        <v>127</v>
      </c>
      <c r="AY8" s="48" t="s">
        <v>127</v>
      </c>
      <c r="AZ8" s="48" t="s">
        <v>127</v>
      </c>
      <c r="BA8" s="48" t="s">
        <v>127</v>
      </c>
      <c r="BB8" s="48" t="s">
        <v>127</v>
      </c>
      <c r="BC8" s="48" t="s">
        <v>127</v>
      </c>
      <c r="BD8" s="48" t="s">
        <v>127</v>
      </c>
      <c r="BE8" s="48" t="s">
        <v>127</v>
      </c>
      <c r="BF8" s="48" t="s">
        <v>127</v>
      </c>
      <c r="BG8" s="48" t="s">
        <v>127</v>
      </c>
      <c r="BH8" s="48" t="s">
        <v>127</v>
      </c>
      <c r="BI8" s="48" t="s">
        <v>127</v>
      </c>
      <c r="BJ8" s="48" t="s">
        <v>127</v>
      </c>
      <c r="BK8" s="48" t="s">
        <v>127</v>
      </c>
      <c r="BL8" s="48" t="s">
        <v>127</v>
      </c>
      <c r="BM8" s="48" t="s">
        <v>127</v>
      </c>
      <c r="BN8" s="24"/>
    </row>
    <row r="9" spans="1:66" x14ac:dyDescent="0.2">
      <c r="A9" s="23">
        <v>5</v>
      </c>
      <c r="B9" s="46">
        <v>43528</v>
      </c>
      <c r="C9" s="23">
        <v>17013605</v>
      </c>
      <c r="D9" s="32" t="s">
        <v>138</v>
      </c>
      <c r="E9" s="48" t="s">
        <v>127</v>
      </c>
      <c r="F9" s="48" t="s">
        <v>127</v>
      </c>
      <c r="G9" s="81"/>
      <c r="H9" s="81"/>
      <c r="I9" s="81"/>
      <c r="J9" s="48" t="s">
        <v>127</v>
      </c>
      <c r="K9" s="48" t="s">
        <v>127</v>
      </c>
      <c r="L9" s="48" t="s">
        <v>127</v>
      </c>
      <c r="M9" s="48" t="s">
        <v>128</v>
      </c>
      <c r="N9" s="48" t="s">
        <v>127</v>
      </c>
      <c r="O9" s="81"/>
      <c r="P9" s="81"/>
      <c r="Q9" s="48" t="s">
        <v>127</v>
      </c>
      <c r="R9" s="48" t="s">
        <v>127</v>
      </c>
      <c r="S9" s="48" t="s">
        <v>127</v>
      </c>
      <c r="T9" s="48" t="s">
        <v>127</v>
      </c>
      <c r="U9" s="81"/>
      <c r="V9" s="48" t="s">
        <v>127</v>
      </c>
      <c r="W9" s="48" t="s">
        <v>127</v>
      </c>
      <c r="X9" s="48" t="s">
        <v>127</v>
      </c>
      <c r="Y9" s="48" t="s">
        <v>127</v>
      </c>
      <c r="Z9" s="48" t="s">
        <v>127</v>
      </c>
      <c r="AA9" s="48" t="s">
        <v>127</v>
      </c>
      <c r="AB9" s="81"/>
      <c r="AC9" s="81"/>
      <c r="AD9" s="81"/>
      <c r="AE9" s="81"/>
      <c r="AF9" s="48" t="s">
        <v>127</v>
      </c>
      <c r="AG9" s="81"/>
      <c r="AH9" s="81"/>
      <c r="AI9" s="48" t="s">
        <v>127</v>
      </c>
      <c r="AJ9" s="48" t="s">
        <v>127</v>
      </c>
      <c r="AK9" s="48" t="s">
        <v>127</v>
      </c>
      <c r="AL9" s="48" t="s">
        <v>127</v>
      </c>
      <c r="AM9" s="48" t="s">
        <v>127</v>
      </c>
      <c r="AN9" s="81"/>
      <c r="AO9" s="81"/>
      <c r="AP9" s="81"/>
      <c r="AQ9" s="48" t="s">
        <v>127</v>
      </c>
      <c r="AR9" s="81"/>
      <c r="AS9" s="48"/>
      <c r="AT9" s="48"/>
      <c r="AU9" s="48" t="s">
        <v>127</v>
      </c>
      <c r="AV9" s="48"/>
      <c r="AW9" s="48" t="s">
        <v>127</v>
      </c>
      <c r="AX9" s="48">
        <v>1.6165</v>
      </c>
      <c r="AY9" s="48" t="s">
        <v>127</v>
      </c>
      <c r="AZ9" s="48" t="s">
        <v>127</v>
      </c>
      <c r="BA9" s="48"/>
      <c r="BB9" s="48"/>
      <c r="BC9" s="48" t="s">
        <v>128</v>
      </c>
      <c r="BD9" s="48" t="s">
        <v>128</v>
      </c>
      <c r="BE9" s="48" t="s">
        <v>127</v>
      </c>
      <c r="BF9" s="48" t="s">
        <v>127</v>
      </c>
      <c r="BG9" s="48" t="s">
        <v>128</v>
      </c>
      <c r="BH9" s="48" t="s">
        <v>127</v>
      </c>
      <c r="BI9" s="48" t="s">
        <v>127</v>
      </c>
      <c r="BJ9" s="48" t="s">
        <v>127</v>
      </c>
      <c r="BK9" s="48" t="s">
        <v>127</v>
      </c>
      <c r="BL9" s="48" t="s">
        <v>127</v>
      </c>
      <c r="BM9" s="48" t="s">
        <v>128</v>
      </c>
      <c r="BN9" s="24" t="s">
        <v>141</v>
      </c>
    </row>
    <row r="10" spans="1:66" ht="15" customHeight="1" x14ac:dyDescent="0.2">
      <c r="A10" s="23">
        <v>7</v>
      </c>
      <c r="B10" s="46">
        <v>42177</v>
      </c>
      <c r="C10" s="23">
        <v>17013901</v>
      </c>
      <c r="D10" s="32" t="s">
        <v>144</v>
      </c>
      <c r="E10" s="48" t="s">
        <v>127</v>
      </c>
      <c r="F10" s="48" t="s">
        <v>127</v>
      </c>
      <c r="G10" s="48" t="s">
        <v>127</v>
      </c>
      <c r="H10" s="48" t="s">
        <v>127</v>
      </c>
      <c r="I10" s="48" t="s">
        <v>127</v>
      </c>
      <c r="J10" s="48" t="s">
        <v>127</v>
      </c>
      <c r="K10" s="48" t="s">
        <v>127</v>
      </c>
      <c r="L10" s="48" t="s">
        <v>127</v>
      </c>
      <c r="M10" s="48" t="s">
        <v>127</v>
      </c>
      <c r="N10" s="48" t="s">
        <v>127</v>
      </c>
      <c r="O10" s="48" t="s">
        <v>127</v>
      </c>
      <c r="P10" s="48" t="s">
        <v>127</v>
      </c>
      <c r="Q10" s="48" t="s">
        <v>127</v>
      </c>
      <c r="R10" s="48" t="s">
        <v>127</v>
      </c>
      <c r="S10" s="48" t="s">
        <v>127</v>
      </c>
      <c r="T10" s="48" t="s">
        <v>127</v>
      </c>
      <c r="U10" s="48" t="s">
        <v>127</v>
      </c>
      <c r="V10" s="48" t="s">
        <v>127</v>
      </c>
      <c r="W10" s="48" t="s">
        <v>127</v>
      </c>
      <c r="X10" s="48" t="s">
        <v>127</v>
      </c>
      <c r="Y10" s="48" t="s">
        <v>127</v>
      </c>
      <c r="Z10" s="48" t="s">
        <v>127</v>
      </c>
      <c r="AA10" s="48" t="s">
        <v>127</v>
      </c>
      <c r="AB10" s="48" t="s">
        <v>127</v>
      </c>
      <c r="AC10" s="48" t="s">
        <v>127</v>
      </c>
      <c r="AD10" s="48" t="s">
        <v>127</v>
      </c>
      <c r="AE10" s="48" t="s">
        <v>127</v>
      </c>
      <c r="AF10" s="48" t="s">
        <v>127</v>
      </c>
      <c r="AG10" s="48" t="s">
        <v>127</v>
      </c>
      <c r="AH10" s="48" t="s">
        <v>127</v>
      </c>
      <c r="AI10" s="48" t="s">
        <v>127</v>
      </c>
      <c r="AJ10" s="48" t="s">
        <v>127</v>
      </c>
      <c r="AK10" s="48" t="s">
        <v>127</v>
      </c>
      <c r="AL10" s="48" t="s">
        <v>127</v>
      </c>
      <c r="AM10" s="48" t="s">
        <v>127</v>
      </c>
      <c r="AN10" s="48" t="s">
        <v>127</v>
      </c>
      <c r="AO10" s="48" t="s">
        <v>127</v>
      </c>
      <c r="AP10" s="48" t="s">
        <v>127</v>
      </c>
      <c r="AQ10" s="48" t="s">
        <v>127</v>
      </c>
      <c r="AR10" s="48" t="s">
        <v>127</v>
      </c>
      <c r="AS10" s="48" t="s">
        <v>127</v>
      </c>
      <c r="AT10" s="48" t="s">
        <v>127</v>
      </c>
      <c r="AU10" s="48" t="s">
        <v>127</v>
      </c>
      <c r="AV10" s="48" t="s">
        <v>127</v>
      </c>
      <c r="AW10" s="48" t="s">
        <v>127</v>
      </c>
      <c r="AX10" s="48" t="s">
        <v>127</v>
      </c>
      <c r="AY10" s="48" t="s">
        <v>127</v>
      </c>
      <c r="AZ10" s="48" t="s">
        <v>127</v>
      </c>
      <c r="BA10" s="48" t="s">
        <v>127</v>
      </c>
      <c r="BB10" s="48" t="s">
        <v>127</v>
      </c>
      <c r="BC10" s="48" t="s">
        <v>127</v>
      </c>
      <c r="BD10" s="48" t="s">
        <v>127</v>
      </c>
      <c r="BE10" s="48" t="s">
        <v>127</v>
      </c>
      <c r="BF10" s="48" t="s">
        <v>127</v>
      </c>
      <c r="BG10" s="48" t="s">
        <v>127</v>
      </c>
      <c r="BH10" s="48" t="s">
        <v>127</v>
      </c>
      <c r="BI10" s="48" t="s">
        <v>127</v>
      </c>
      <c r="BJ10" s="48" t="s">
        <v>127</v>
      </c>
      <c r="BK10" s="48" t="s">
        <v>127</v>
      </c>
      <c r="BL10" s="48" t="s">
        <v>127</v>
      </c>
      <c r="BM10" s="48" t="s">
        <v>127</v>
      </c>
      <c r="BN10" s="24"/>
    </row>
    <row r="11" spans="1:66" x14ac:dyDescent="0.2">
      <c r="A11" s="23">
        <v>8</v>
      </c>
      <c r="B11" s="46">
        <v>42866</v>
      </c>
      <c r="C11" s="23">
        <v>17113401</v>
      </c>
      <c r="D11" s="32" t="s">
        <v>145</v>
      </c>
      <c r="E11" s="48" t="s">
        <v>127</v>
      </c>
      <c r="F11" s="48" t="s">
        <v>127</v>
      </c>
      <c r="G11" s="48" t="s">
        <v>127</v>
      </c>
      <c r="H11" s="48" t="s">
        <v>127</v>
      </c>
      <c r="I11" s="48" t="s">
        <v>127</v>
      </c>
      <c r="J11" s="48" t="s">
        <v>127</v>
      </c>
      <c r="K11" s="48" t="s">
        <v>127</v>
      </c>
      <c r="L11" s="48" t="s">
        <v>127</v>
      </c>
      <c r="M11" s="48" t="s">
        <v>127</v>
      </c>
      <c r="N11" s="48" t="s">
        <v>127</v>
      </c>
      <c r="O11" s="48" t="s">
        <v>127</v>
      </c>
      <c r="P11" s="48" t="s">
        <v>127</v>
      </c>
      <c r="Q11" s="48" t="s">
        <v>127</v>
      </c>
      <c r="R11" s="48" t="s">
        <v>127</v>
      </c>
      <c r="S11" s="48" t="s">
        <v>127</v>
      </c>
      <c r="T11" s="48" t="s">
        <v>127</v>
      </c>
      <c r="U11" s="48" t="s">
        <v>127</v>
      </c>
      <c r="V11" s="48" t="s">
        <v>127</v>
      </c>
      <c r="W11" s="48" t="s">
        <v>127</v>
      </c>
      <c r="X11" s="48" t="s">
        <v>127</v>
      </c>
      <c r="Y11" s="48" t="s">
        <v>127</v>
      </c>
      <c r="Z11" s="48" t="s">
        <v>127</v>
      </c>
      <c r="AA11" s="48" t="s">
        <v>127</v>
      </c>
      <c r="AB11" s="48" t="s">
        <v>127</v>
      </c>
      <c r="AC11" s="48" t="s">
        <v>127</v>
      </c>
      <c r="AD11" s="48" t="s">
        <v>127</v>
      </c>
      <c r="AE11" s="48" t="s">
        <v>127</v>
      </c>
      <c r="AF11" s="48" t="s">
        <v>127</v>
      </c>
      <c r="AG11" s="48" t="s">
        <v>127</v>
      </c>
      <c r="AH11" s="48" t="s">
        <v>127</v>
      </c>
      <c r="AI11" s="48" t="s">
        <v>127</v>
      </c>
      <c r="AJ11" s="48" t="s">
        <v>127</v>
      </c>
      <c r="AK11" s="48" t="s">
        <v>127</v>
      </c>
      <c r="AL11" s="48" t="s">
        <v>127</v>
      </c>
      <c r="AM11" s="48" t="s">
        <v>127</v>
      </c>
      <c r="AN11" s="48" t="s">
        <v>127</v>
      </c>
      <c r="AO11" s="48" t="s">
        <v>127</v>
      </c>
      <c r="AP11" s="48" t="s">
        <v>127</v>
      </c>
      <c r="AQ11" s="48" t="s">
        <v>127</v>
      </c>
      <c r="AR11" s="48" t="s">
        <v>127</v>
      </c>
      <c r="AS11" s="48" t="s">
        <v>127</v>
      </c>
      <c r="AT11" s="48" t="s">
        <v>127</v>
      </c>
      <c r="AU11" s="48" t="s">
        <v>127</v>
      </c>
      <c r="AV11" s="48" t="s">
        <v>127</v>
      </c>
      <c r="AW11" s="48" t="s">
        <v>127</v>
      </c>
      <c r="AX11" s="48" t="s">
        <v>127</v>
      </c>
      <c r="AY11" s="48" t="s">
        <v>127</v>
      </c>
      <c r="AZ11" s="48" t="s">
        <v>127</v>
      </c>
      <c r="BA11" s="48" t="s">
        <v>127</v>
      </c>
      <c r="BB11" s="48" t="s">
        <v>127</v>
      </c>
      <c r="BC11" s="48" t="s">
        <v>127</v>
      </c>
      <c r="BD11" s="48" t="s">
        <v>127</v>
      </c>
      <c r="BE11" s="48" t="s">
        <v>127</v>
      </c>
      <c r="BF11" s="48" t="s">
        <v>127</v>
      </c>
      <c r="BG11" s="48" t="s">
        <v>127</v>
      </c>
      <c r="BH11" s="48" t="s">
        <v>127</v>
      </c>
      <c r="BI11" s="48" t="s">
        <v>127</v>
      </c>
      <c r="BJ11" s="48" t="s">
        <v>127</v>
      </c>
      <c r="BK11" s="48" t="s">
        <v>127</v>
      </c>
      <c r="BL11" s="48" t="s">
        <v>127</v>
      </c>
      <c r="BM11" s="48" t="s">
        <v>127</v>
      </c>
      <c r="BN11" s="24"/>
    </row>
    <row r="12" spans="1:66" x14ac:dyDescent="0.2">
      <c r="A12" s="23">
        <v>9</v>
      </c>
      <c r="B12" s="46">
        <v>42821</v>
      </c>
      <c r="C12" s="23">
        <v>17113406</v>
      </c>
      <c r="D12" s="32" t="s">
        <v>146</v>
      </c>
      <c r="E12" s="48" t="s">
        <v>127</v>
      </c>
      <c r="F12" s="48" t="s">
        <v>127</v>
      </c>
      <c r="G12" s="48" t="s">
        <v>127</v>
      </c>
      <c r="H12" s="48" t="s">
        <v>127</v>
      </c>
      <c r="I12" s="48" t="s">
        <v>127</v>
      </c>
      <c r="J12" s="48" t="s">
        <v>127</v>
      </c>
      <c r="K12" s="48" t="s">
        <v>127</v>
      </c>
      <c r="L12" s="48" t="s">
        <v>127</v>
      </c>
      <c r="M12" s="48" t="s">
        <v>127</v>
      </c>
      <c r="N12" s="48" t="s">
        <v>127</v>
      </c>
      <c r="O12" s="48" t="s">
        <v>127</v>
      </c>
      <c r="P12" s="48" t="s">
        <v>127</v>
      </c>
      <c r="Q12" s="48" t="s">
        <v>127</v>
      </c>
      <c r="R12" s="48" t="s">
        <v>127</v>
      </c>
      <c r="S12" s="48" t="s">
        <v>127</v>
      </c>
      <c r="T12" s="48" t="s">
        <v>127</v>
      </c>
      <c r="U12" s="48" t="s">
        <v>127</v>
      </c>
      <c r="V12" s="48" t="s">
        <v>127</v>
      </c>
      <c r="W12" s="48" t="s">
        <v>127</v>
      </c>
      <c r="X12" s="48" t="s">
        <v>127</v>
      </c>
      <c r="Y12" s="48" t="s">
        <v>127</v>
      </c>
      <c r="Z12" s="48" t="s">
        <v>127</v>
      </c>
      <c r="AA12" s="48" t="s">
        <v>127</v>
      </c>
      <c r="AB12" s="48" t="s">
        <v>127</v>
      </c>
      <c r="AC12" s="48" t="s">
        <v>127</v>
      </c>
      <c r="AD12" s="48" t="s">
        <v>127</v>
      </c>
      <c r="AE12" s="48" t="s">
        <v>127</v>
      </c>
      <c r="AF12" s="48" t="s">
        <v>127</v>
      </c>
      <c r="AG12" s="48" t="s">
        <v>127</v>
      </c>
      <c r="AH12" s="48" t="s">
        <v>127</v>
      </c>
      <c r="AI12" s="48" t="s">
        <v>127</v>
      </c>
      <c r="AJ12" s="48" t="s">
        <v>127</v>
      </c>
      <c r="AK12" s="48" t="s">
        <v>127</v>
      </c>
      <c r="AL12" s="48" t="s">
        <v>127</v>
      </c>
      <c r="AM12" s="48" t="s">
        <v>127</v>
      </c>
      <c r="AN12" s="48" t="s">
        <v>127</v>
      </c>
      <c r="AO12" s="48" t="s">
        <v>127</v>
      </c>
      <c r="AP12" s="48" t="s">
        <v>127</v>
      </c>
      <c r="AQ12" s="48" t="s">
        <v>127</v>
      </c>
      <c r="AR12" s="48" t="s">
        <v>127</v>
      </c>
      <c r="AS12" s="48" t="s">
        <v>127</v>
      </c>
      <c r="AT12" s="48" t="s">
        <v>127</v>
      </c>
      <c r="AU12" s="48" t="s">
        <v>127</v>
      </c>
      <c r="AV12" s="48" t="s">
        <v>127</v>
      </c>
      <c r="AW12" s="48" t="s">
        <v>127</v>
      </c>
      <c r="AX12" s="48" t="s">
        <v>127</v>
      </c>
      <c r="AY12" s="48" t="s">
        <v>127</v>
      </c>
      <c r="AZ12" s="48" t="s">
        <v>127</v>
      </c>
      <c r="BA12" s="48" t="s">
        <v>127</v>
      </c>
      <c r="BB12" s="48" t="s">
        <v>127</v>
      </c>
      <c r="BC12" s="48" t="s">
        <v>127</v>
      </c>
      <c r="BD12" s="48" t="s">
        <v>127</v>
      </c>
      <c r="BE12" s="48" t="s">
        <v>127</v>
      </c>
      <c r="BF12" s="48" t="s">
        <v>127</v>
      </c>
      <c r="BG12" s="48" t="s">
        <v>127</v>
      </c>
      <c r="BH12" s="48" t="s">
        <v>127</v>
      </c>
      <c r="BI12" s="48" t="s">
        <v>127</v>
      </c>
      <c r="BJ12" s="48" t="s">
        <v>127</v>
      </c>
      <c r="BK12" s="48" t="s">
        <v>127</v>
      </c>
      <c r="BL12" s="48" t="s">
        <v>127</v>
      </c>
      <c r="BM12" s="48" t="s">
        <v>127</v>
      </c>
      <c r="BN12" s="24"/>
    </row>
    <row r="13" spans="1:66" x14ac:dyDescent="0.2">
      <c r="A13" s="23">
        <v>9</v>
      </c>
      <c r="B13" s="46">
        <v>43530</v>
      </c>
      <c r="C13" s="23">
        <v>17113406</v>
      </c>
      <c r="D13" s="32" t="s">
        <v>146</v>
      </c>
      <c r="E13" s="48" t="s">
        <v>127</v>
      </c>
      <c r="F13" s="48" t="s">
        <v>127</v>
      </c>
      <c r="G13" s="81"/>
      <c r="H13" s="81"/>
      <c r="I13" s="81"/>
      <c r="J13" s="48" t="s">
        <v>127</v>
      </c>
      <c r="K13" s="48" t="s">
        <v>127</v>
      </c>
      <c r="L13" s="48" t="s">
        <v>127</v>
      </c>
      <c r="M13" s="48" t="s">
        <v>128</v>
      </c>
      <c r="N13" s="48" t="s">
        <v>127</v>
      </c>
      <c r="O13" s="81"/>
      <c r="P13" s="81"/>
      <c r="Q13" s="48" t="s">
        <v>127</v>
      </c>
      <c r="R13" s="48" t="s">
        <v>127</v>
      </c>
      <c r="S13" s="48" t="s">
        <v>127</v>
      </c>
      <c r="T13" s="48" t="s">
        <v>127</v>
      </c>
      <c r="U13" s="81"/>
      <c r="V13" s="48" t="s">
        <v>127</v>
      </c>
      <c r="W13" s="48" t="s">
        <v>127</v>
      </c>
      <c r="X13" s="48" t="s">
        <v>127</v>
      </c>
      <c r="Y13" s="48" t="s">
        <v>127</v>
      </c>
      <c r="Z13" s="48" t="s">
        <v>127</v>
      </c>
      <c r="AA13" s="48" t="s">
        <v>127</v>
      </c>
      <c r="AB13" s="81"/>
      <c r="AC13" s="81"/>
      <c r="AD13" s="81"/>
      <c r="AE13" s="81"/>
      <c r="AF13" s="48" t="s">
        <v>128</v>
      </c>
      <c r="AG13" s="81"/>
      <c r="AH13" s="81"/>
      <c r="AI13" s="48" t="s">
        <v>127</v>
      </c>
      <c r="AJ13" s="48" t="s">
        <v>127</v>
      </c>
      <c r="AK13" s="48" t="s">
        <v>127</v>
      </c>
      <c r="AL13" s="48" t="s">
        <v>127</v>
      </c>
      <c r="AM13" s="48" t="s">
        <v>127</v>
      </c>
      <c r="AN13" s="81"/>
      <c r="AO13" s="81"/>
      <c r="AP13" s="81"/>
      <c r="AQ13" s="48" t="s">
        <v>127</v>
      </c>
      <c r="AR13" s="81"/>
      <c r="AS13" s="48"/>
      <c r="AT13" s="48"/>
      <c r="AU13" s="48" t="s">
        <v>127</v>
      </c>
      <c r="AV13" s="48"/>
      <c r="AW13" s="48" t="s">
        <v>127</v>
      </c>
      <c r="AX13" s="48">
        <v>2.2010000000000001</v>
      </c>
      <c r="AY13" s="48" t="s">
        <v>127</v>
      </c>
      <c r="AZ13" s="48" t="s">
        <v>127</v>
      </c>
      <c r="BA13" s="48"/>
      <c r="BB13" s="48"/>
      <c r="BC13" s="48">
        <v>1.3551</v>
      </c>
      <c r="BD13" s="48" t="s">
        <v>128</v>
      </c>
      <c r="BE13" s="48" t="s">
        <v>127</v>
      </c>
      <c r="BF13" s="48" t="s">
        <v>127</v>
      </c>
      <c r="BG13" s="48" t="s">
        <v>127</v>
      </c>
      <c r="BH13" s="48" t="s">
        <v>127</v>
      </c>
      <c r="BI13" s="48" t="s">
        <v>127</v>
      </c>
      <c r="BJ13" s="48" t="s">
        <v>127</v>
      </c>
      <c r="BK13" s="48" t="s">
        <v>127</v>
      </c>
      <c r="BL13" s="48" t="s">
        <v>127</v>
      </c>
      <c r="BM13" s="48" t="s">
        <v>128</v>
      </c>
      <c r="BN13" s="24"/>
    </row>
    <row r="14" spans="1:66" x14ac:dyDescent="0.2">
      <c r="A14" s="23">
        <v>10</v>
      </c>
      <c r="B14" s="46">
        <v>42821</v>
      </c>
      <c r="C14" s="23">
        <v>17113407</v>
      </c>
      <c r="D14" s="34" t="s">
        <v>149</v>
      </c>
      <c r="E14" s="48" t="s">
        <v>127</v>
      </c>
      <c r="F14" s="48" t="s">
        <v>127</v>
      </c>
      <c r="G14" s="48" t="s">
        <v>127</v>
      </c>
      <c r="H14" s="48" t="s">
        <v>127</v>
      </c>
      <c r="I14" s="48" t="s">
        <v>127</v>
      </c>
      <c r="J14" s="48" t="s">
        <v>127</v>
      </c>
      <c r="K14" s="48" t="s">
        <v>127</v>
      </c>
      <c r="L14" s="48" t="s">
        <v>127</v>
      </c>
      <c r="M14" s="48" t="s">
        <v>127</v>
      </c>
      <c r="N14" s="48" t="s">
        <v>127</v>
      </c>
      <c r="O14" s="48" t="s">
        <v>127</v>
      </c>
      <c r="P14" s="48" t="s">
        <v>127</v>
      </c>
      <c r="Q14" s="48" t="s">
        <v>127</v>
      </c>
      <c r="R14" s="48" t="s">
        <v>127</v>
      </c>
      <c r="S14" s="48" t="s">
        <v>127</v>
      </c>
      <c r="T14" s="48" t="s">
        <v>127</v>
      </c>
      <c r="U14" s="48" t="s">
        <v>127</v>
      </c>
      <c r="V14" s="48" t="s">
        <v>127</v>
      </c>
      <c r="W14" s="48" t="s">
        <v>127</v>
      </c>
      <c r="X14" s="48" t="s">
        <v>127</v>
      </c>
      <c r="Y14" s="48" t="s">
        <v>127</v>
      </c>
      <c r="Z14" s="48" t="s">
        <v>127</v>
      </c>
      <c r="AA14" s="48" t="s">
        <v>127</v>
      </c>
      <c r="AB14" s="48" t="s">
        <v>127</v>
      </c>
      <c r="AC14" s="48" t="s">
        <v>127</v>
      </c>
      <c r="AD14" s="48" t="s">
        <v>127</v>
      </c>
      <c r="AE14" s="48" t="s">
        <v>127</v>
      </c>
      <c r="AF14" s="48" t="s">
        <v>127</v>
      </c>
      <c r="AG14" s="48" t="s">
        <v>127</v>
      </c>
      <c r="AH14" s="48" t="s">
        <v>127</v>
      </c>
      <c r="AI14" s="48" t="s">
        <v>127</v>
      </c>
      <c r="AJ14" s="48" t="s">
        <v>127</v>
      </c>
      <c r="AK14" s="48" t="s">
        <v>127</v>
      </c>
      <c r="AL14" s="48" t="s">
        <v>127</v>
      </c>
      <c r="AM14" s="48" t="s">
        <v>127</v>
      </c>
      <c r="AN14" s="48" t="s">
        <v>127</v>
      </c>
      <c r="AO14" s="48" t="s">
        <v>127</v>
      </c>
      <c r="AP14" s="48" t="s">
        <v>127</v>
      </c>
      <c r="AQ14" s="48" t="s">
        <v>127</v>
      </c>
      <c r="AR14" s="48" t="s">
        <v>127</v>
      </c>
      <c r="AS14" s="48" t="s">
        <v>127</v>
      </c>
      <c r="AT14" s="48" t="s">
        <v>127</v>
      </c>
      <c r="AU14" s="48" t="s">
        <v>127</v>
      </c>
      <c r="AV14" s="48" t="s">
        <v>127</v>
      </c>
      <c r="AW14" s="48" t="s">
        <v>127</v>
      </c>
      <c r="AX14" s="48" t="s">
        <v>127</v>
      </c>
      <c r="AY14" s="48" t="s">
        <v>127</v>
      </c>
      <c r="AZ14" s="48" t="s">
        <v>127</v>
      </c>
      <c r="BA14" s="48" t="s">
        <v>127</v>
      </c>
      <c r="BB14" s="48" t="s">
        <v>127</v>
      </c>
      <c r="BC14" s="48" t="s">
        <v>127</v>
      </c>
      <c r="BD14" s="48" t="s">
        <v>127</v>
      </c>
      <c r="BE14" s="48" t="s">
        <v>127</v>
      </c>
      <c r="BF14" s="48" t="s">
        <v>127</v>
      </c>
      <c r="BG14" s="48" t="s">
        <v>127</v>
      </c>
      <c r="BH14" s="48" t="s">
        <v>127</v>
      </c>
      <c r="BI14" s="48" t="s">
        <v>127</v>
      </c>
      <c r="BJ14" s="48" t="s">
        <v>127</v>
      </c>
      <c r="BK14" s="48" t="s">
        <v>127</v>
      </c>
      <c r="BL14" s="48" t="s">
        <v>127</v>
      </c>
      <c r="BM14" s="48" t="s">
        <v>127</v>
      </c>
      <c r="BN14" s="24"/>
    </row>
    <row r="15" spans="1:66" x14ac:dyDescent="0.2">
      <c r="A15" s="23">
        <v>10</v>
      </c>
      <c r="B15" s="46">
        <v>43529</v>
      </c>
      <c r="C15" s="23">
        <v>17113407</v>
      </c>
      <c r="D15" s="34" t="s">
        <v>149</v>
      </c>
      <c r="E15" s="48" t="s">
        <v>127</v>
      </c>
      <c r="F15" s="48" t="s">
        <v>127</v>
      </c>
      <c r="G15" s="81"/>
      <c r="H15" s="81"/>
      <c r="I15" s="81"/>
      <c r="J15" s="48" t="s">
        <v>127</v>
      </c>
      <c r="K15" s="48" t="s">
        <v>127</v>
      </c>
      <c r="L15" s="48" t="s">
        <v>127</v>
      </c>
      <c r="M15" s="48" t="s">
        <v>128</v>
      </c>
      <c r="N15" s="48" t="s">
        <v>127</v>
      </c>
      <c r="O15" s="81"/>
      <c r="P15" s="81"/>
      <c r="Q15" s="48" t="s">
        <v>127</v>
      </c>
      <c r="R15" s="48" t="s">
        <v>127</v>
      </c>
      <c r="S15" s="48" t="s">
        <v>127</v>
      </c>
      <c r="T15" s="48" t="s">
        <v>127</v>
      </c>
      <c r="U15" s="81"/>
      <c r="V15" s="48" t="s">
        <v>127</v>
      </c>
      <c r="W15" s="48" t="s">
        <v>127</v>
      </c>
      <c r="X15" s="48" t="s">
        <v>127</v>
      </c>
      <c r="Y15" s="48" t="s">
        <v>127</v>
      </c>
      <c r="Z15" s="48" t="s">
        <v>127</v>
      </c>
      <c r="AA15" s="48" t="s">
        <v>127</v>
      </c>
      <c r="AB15" s="81"/>
      <c r="AC15" s="81"/>
      <c r="AD15" s="81"/>
      <c r="AE15" s="81"/>
      <c r="AF15" s="48" t="s">
        <v>127</v>
      </c>
      <c r="AG15" s="81"/>
      <c r="AH15" s="81"/>
      <c r="AI15" s="48" t="s">
        <v>127</v>
      </c>
      <c r="AJ15" s="48" t="s">
        <v>127</v>
      </c>
      <c r="AK15" s="48" t="s">
        <v>127</v>
      </c>
      <c r="AL15" s="48" t="s">
        <v>127</v>
      </c>
      <c r="AM15" s="48" t="s">
        <v>127</v>
      </c>
      <c r="AN15" s="81"/>
      <c r="AO15" s="81"/>
      <c r="AP15" s="81"/>
      <c r="AQ15" s="48" t="s">
        <v>127</v>
      </c>
      <c r="AR15" s="81"/>
      <c r="AS15" s="48"/>
      <c r="AT15" s="48"/>
      <c r="AU15" s="48" t="s">
        <v>127</v>
      </c>
      <c r="AV15" s="48"/>
      <c r="AW15" s="48" t="s">
        <v>127</v>
      </c>
      <c r="AX15" s="48">
        <v>1.2286999999999999</v>
      </c>
      <c r="AY15" s="48" t="s">
        <v>127</v>
      </c>
      <c r="AZ15" s="48" t="s">
        <v>127</v>
      </c>
      <c r="BA15" s="48"/>
      <c r="BB15" s="48"/>
      <c r="BC15" s="48" t="s">
        <v>128</v>
      </c>
      <c r="BD15" s="48" t="s">
        <v>128</v>
      </c>
      <c r="BE15" s="48" t="s">
        <v>127</v>
      </c>
      <c r="BF15" s="48" t="s">
        <v>127</v>
      </c>
      <c r="BG15" s="48" t="s">
        <v>128</v>
      </c>
      <c r="BH15" s="48" t="s">
        <v>127</v>
      </c>
      <c r="BI15" s="48" t="s">
        <v>127</v>
      </c>
      <c r="BJ15" s="48" t="s">
        <v>127</v>
      </c>
      <c r="BK15" s="48" t="s">
        <v>127</v>
      </c>
      <c r="BL15" s="48" t="s">
        <v>127</v>
      </c>
      <c r="BM15" s="48" t="s">
        <v>128</v>
      </c>
      <c r="BN15" s="24"/>
    </row>
    <row r="16" spans="1:66" x14ac:dyDescent="0.2">
      <c r="A16" s="23">
        <v>11</v>
      </c>
      <c r="B16" s="46">
        <v>40554</v>
      </c>
      <c r="C16" s="23">
        <v>17113501</v>
      </c>
      <c r="D16" s="32" t="s">
        <v>152</v>
      </c>
      <c r="E16" s="48" t="s">
        <v>127</v>
      </c>
      <c r="F16" s="48" t="s">
        <v>127</v>
      </c>
      <c r="G16" s="48" t="s">
        <v>127</v>
      </c>
      <c r="H16" s="48" t="s">
        <v>127</v>
      </c>
      <c r="I16" s="48" t="s">
        <v>127</v>
      </c>
      <c r="J16" s="48" t="s">
        <v>127</v>
      </c>
      <c r="K16" s="48" t="s">
        <v>127</v>
      </c>
      <c r="L16" s="48" t="s">
        <v>127</v>
      </c>
      <c r="M16" s="48">
        <v>7.37</v>
      </c>
      <c r="N16" s="48" t="s">
        <v>127</v>
      </c>
      <c r="O16" s="48" t="s">
        <v>127</v>
      </c>
      <c r="P16" s="48" t="s">
        <v>127</v>
      </c>
      <c r="Q16" s="48" t="s">
        <v>127</v>
      </c>
      <c r="R16" s="48" t="s">
        <v>127</v>
      </c>
      <c r="S16" s="48" t="s">
        <v>127</v>
      </c>
      <c r="T16" s="48" t="s">
        <v>127</v>
      </c>
      <c r="U16" s="48" t="s">
        <v>127</v>
      </c>
      <c r="V16" s="48" t="s">
        <v>127</v>
      </c>
      <c r="W16" s="48" t="s">
        <v>127</v>
      </c>
      <c r="X16" s="48" t="s">
        <v>127</v>
      </c>
      <c r="Y16" s="48" t="s">
        <v>127</v>
      </c>
      <c r="Z16" s="48" t="s">
        <v>127</v>
      </c>
      <c r="AA16" s="48" t="s">
        <v>127</v>
      </c>
      <c r="AB16" s="48" t="s">
        <v>127</v>
      </c>
      <c r="AC16" s="48" t="s">
        <v>127</v>
      </c>
      <c r="AD16" s="48" t="s">
        <v>127</v>
      </c>
      <c r="AE16" s="48" t="s">
        <v>127</v>
      </c>
      <c r="AF16" s="48" t="s">
        <v>127</v>
      </c>
      <c r="AG16" s="48" t="s">
        <v>127</v>
      </c>
      <c r="AH16" s="48" t="s">
        <v>127</v>
      </c>
      <c r="AI16" s="48" t="s">
        <v>127</v>
      </c>
      <c r="AJ16" s="48" t="s">
        <v>127</v>
      </c>
      <c r="AK16" s="48" t="s">
        <v>127</v>
      </c>
      <c r="AL16" s="48" t="s">
        <v>127</v>
      </c>
      <c r="AM16" s="48" t="s">
        <v>127</v>
      </c>
      <c r="AN16" s="48" t="s">
        <v>127</v>
      </c>
      <c r="AO16" s="48" t="s">
        <v>127</v>
      </c>
      <c r="AP16" s="48" t="s">
        <v>127</v>
      </c>
      <c r="AQ16" s="48" t="s">
        <v>127</v>
      </c>
      <c r="AR16" s="48" t="s">
        <v>127</v>
      </c>
      <c r="AS16" s="48" t="s">
        <v>127</v>
      </c>
      <c r="AT16" s="48" t="s">
        <v>127</v>
      </c>
      <c r="AU16" s="48" t="s">
        <v>127</v>
      </c>
      <c r="AV16" s="48" t="s">
        <v>127</v>
      </c>
      <c r="AW16" s="48" t="s">
        <v>127</v>
      </c>
      <c r="AX16" s="48" t="s">
        <v>127</v>
      </c>
      <c r="AY16" s="48" t="s">
        <v>127</v>
      </c>
      <c r="AZ16" s="48" t="s">
        <v>127</v>
      </c>
      <c r="BA16" s="48" t="s">
        <v>127</v>
      </c>
      <c r="BB16" s="48" t="s">
        <v>127</v>
      </c>
      <c r="BC16" s="48" t="s">
        <v>154</v>
      </c>
      <c r="BD16" s="48" t="s">
        <v>127</v>
      </c>
      <c r="BE16" s="48" t="s">
        <v>127</v>
      </c>
      <c r="BF16" s="48" t="s">
        <v>127</v>
      </c>
      <c r="BG16" s="48" t="s">
        <v>127</v>
      </c>
      <c r="BH16" s="48" t="s">
        <v>127</v>
      </c>
      <c r="BI16" s="48" t="s">
        <v>127</v>
      </c>
      <c r="BJ16" s="48" t="s">
        <v>127</v>
      </c>
      <c r="BK16" s="48" t="s">
        <v>127</v>
      </c>
      <c r="BL16" s="48" t="s">
        <v>127</v>
      </c>
      <c r="BM16" s="48" t="s">
        <v>127</v>
      </c>
      <c r="BN16" s="24"/>
    </row>
    <row r="17" spans="1:67" x14ac:dyDescent="0.2">
      <c r="A17" s="23">
        <v>11</v>
      </c>
      <c r="B17" s="46">
        <v>40554</v>
      </c>
      <c r="C17" s="23">
        <v>17113501</v>
      </c>
      <c r="D17" s="32" t="s">
        <v>152</v>
      </c>
      <c r="E17" s="48" t="s">
        <v>127</v>
      </c>
      <c r="F17" s="48" t="s">
        <v>127</v>
      </c>
      <c r="G17" s="48" t="s">
        <v>127</v>
      </c>
      <c r="H17" s="48" t="s">
        <v>127</v>
      </c>
      <c r="I17" s="48" t="s">
        <v>127</v>
      </c>
      <c r="J17" s="48" t="s">
        <v>127</v>
      </c>
      <c r="K17" s="48" t="s">
        <v>127</v>
      </c>
      <c r="L17" s="48" t="s">
        <v>127</v>
      </c>
      <c r="M17" s="48">
        <v>7.56</v>
      </c>
      <c r="N17" s="48" t="s">
        <v>127</v>
      </c>
      <c r="O17" s="48" t="s">
        <v>127</v>
      </c>
      <c r="P17" s="48" t="s">
        <v>127</v>
      </c>
      <c r="Q17" s="48" t="s">
        <v>127</v>
      </c>
      <c r="R17" s="48" t="s">
        <v>127</v>
      </c>
      <c r="S17" s="48" t="s">
        <v>127</v>
      </c>
      <c r="T17" s="48" t="s">
        <v>127</v>
      </c>
      <c r="U17" s="48" t="s">
        <v>127</v>
      </c>
      <c r="V17" s="48" t="s">
        <v>127</v>
      </c>
      <c r="W17" s="48" t="s">
        <v>127</v>
      </c>
      <c r="X17" s="48" t="s">
        <v>127</v>
      </c>
      <c r="Y17" s="48" t="s">
        <v>127</v>
      </c>
      <c r="Z17" s="48" t="s">
        <v>127</v>
      </c>
      <c r="AA17" s="48" t="s">
        <v>127</v>
      </c>
      <c r="AB17" s="48" t="s">
        <v>127</v>
      </c>
      <c r="AC17" s="48" t="s">
        <v>127</v>
      </c>
      <c r="AD17" s="48" t="s">
        <v>127</v>
      </c>
      <c r="AE17" s="48" t="s">
        <v>127</v>
      </c>
      <c r="AF17" s="48" t="s">
        <v>127</v>
      </c>
      <c r="AG17" s="48" t="s">
        <v>127</v>
      </c>
      <c r="AH17" s="48" t="s">
        <v>127</v>
      </c>
      <c r="AI17" s="48" t="s">
        <v>127</v>
      </c>
      <c r="AJ17" s="48" t="s">
        <v>127</v>
      </c>
      <c r="AK17" s="48" t="s">
        <v>127</v>
      </c>
      <c r="AL17" s="48" t="s">
        <v>127</v>
      </c>
      <c r="AM17" s="48" t="s">
        <v>127</v>
      </c>
      <c r="AN17" s="48" t="s">
        <v>127</v>
      </c>
      <c r="AO17" s="48" t="s">
        <v>127</v>
      </c>
      <c r="AP17" s="48" t="s">
        <v>127</v>
      </c>
      <c r="AQ17" s="48" t="s">
        <v>127</v>
      </c>
      <c r="AR17" s="48" t="s">
        <v>127</v>
      </c>
      <c r="AS17" s="48" t="s">
        <v>127</v>
      </c>
      <c r="AT17" s="48" t="s">
        <v>127</v>
      </c>
      <c r="AU17" s="48" t="s">
        <v>127</v>
      </c>
      <c r="AV17" s="48" t="s">
        <v>127</v>
      </c>
      <c r="AW17" s="48" t="s">
        <v>127</v>
      </c>
      <c r="AX17" s="48" t="s">
        <v>127</v>
      </c>
      <c r="AY17" s="48" t="s">
        <v>127</v>
      </c>
      <c r="AZ17" s="48" t="s">
        <v>127</v>
      </c>
      <c r="BA17" s="48" t="s">
        <v>127</v>
      </c>
      <c r="BB17" s="48" t="s">
        <v>127</v>
      </c>
      <c r="BC17" s="48" t="s">
        <v>154</v>
      </c>
      <c r="BD17" s="48" t="s">
        <v>127</v>
      </c>
      <c r="BE17" s="48" t="s">
        <v>127</v>
      </c>
      <c r="BF17" s="48" t="s">
        <v>127</v>
      </c>
      <c r="BG17" s="48" t="s">
        <v>127</v>
      </c>
      <c r="BH17" s="48" t="s">
        <v>127</v>
      </c>
      <c r="BI17" s="48" t="s">
        <v>127</v>
      </c>
      <c r="BJ17" s="48" t="s">
        <v>127</v>
      </c>
      <c r="BK17" s="48" t="s">
        <v>127</v>
      </c>
      <c r="BL17" s="48" t="s">
        <v>127</v>
      </c>
      <c r="BM17" s="48" t="s">
        <v>127</v>
      </c>
      <c r="BN17" s="24"/>
    </row>
    <row r="18" spans="1:67" x14ac:dyDescent="0.2">
      <c r="A18" s="23">
        <v>11</v>
      </c>
      <c r="B18" s="46">
        <v>43796</v>
      </c>
      <c r="C18" s="23">
        <v>17113501</v>
      </c>
      <c r="D18" s="32" t="s">
        <v>152</v>
      </c>
      <c r="E18" s="48" t="s">
        <v>127</v>
      </c>
      <c r="F18" s="48" t="s">
        <v>127</v>
      </c>
      <c r="G18" s="48"/>
      <c r="H18" s="48"/>
      <c r="I18" s="48"/>
      <c r="J18" s="48" t="s">
        <v>127</v>
      </c>
      <c r="K18" s="48" t="s">
        <v>127</v>
      </c>
      <c r="L18" s="48" t="s">
        <v>127</v>
      </c>
      <c r="M18" s="48">
        <v>9.75</v>
      </c>
      <c r="N18" s="48" t="s">
        <v>127</v>
      </c>
      <c r="O18" s="48"/>
      <c r="P18" s="48"/>
      <c r="Q18" s="48" t="s">
        <v>127</v>
      </c>
      <c r="R18" s="48" t="s">
        <v>127</v>
      </c>
      <c r="S18" s="48" t="s">
        <v>127</v>
      </c>
      <c r="T18" s="48"/>
      <c r="U18" s="48"/>
      <c r="V18" s="48" t="s">
        <v>127</v>
      </c>
      <c r="W18" s="48" t="s">
        <v>127</v>
      </c>
      <c r="X18" s="48" t="s">
        <v>127</v>
      </c>
      <c r="Y18" s="48" t="s">
        <v>127</v>
      </c>
      <c r="Z18" s="48" t="s">
        <v>127</v>
      </c>
      <c r="AA18" s="48"/>
      <c r="AB18" s="48"/>
      <c r="AC18" s="48"/>
      <c r="AD18" s="48"/>
      <c r="AE18" s="48"/>
      <c r="AF18" s="48" t="s">
        <v>127</v>
      </c>
      <c r="AG18" s="48"/>
      <c r="AH18" s="48"/>
      <c r="AI18" s="48" t="s">
        <v>127</v>
      </c>
      <c r="AJ18" s="48" t="s">
        <v>127</v>
      </c>
      <c r="AK18" s="48" t="s">
        <v>127</v>
      </c>
      <c r="AL18" s="48" t="s">
        <v>127</v>
      </c>
      <c r="AM18" s="48" t="s">
        <v>127</v>
      </c>
      <c r="AN18" s="48"/>
      <c r="AO18" s="48"/>
      <c r="AP18" s="48"/>
      <c r="AQ18" s="48" t="s">
        <v>127</v>
      </c>
      <c r="AR18" s="48"/>
      <c r="AS18" s="48"/>
      <c r="AT18" s="48"/>
      <c r="AU18" s="48" t="s">
        <v>127</v>
      </c>
      <c r="AV18" s="48"/>
      <c r="AW18" s="48" t="s">
        <v>127</v>
      </c>
      <c r="AX18" s="48" t="s">
        <v>127</v>
      </c>
      <c r="AY18" s="48" t="s">
        <v>127</v>
      </c>
      <c r="AZ18" s="48" t="s">
        <v>127</v>
      </c>
      <c r="BA18" s="48"/>
      <c r="BB18" s="48"/>
      <c r="BC18" s="48" t="s">
        <v>127</v>
      </c>
      <c r="BD18" s="48" t="s">
        <v>127</v>
      </c>
      <c r="BE18" s="48" t="s">
        <v>127</v>
      </c>
      <c r="BF18" s="48" t="s">
        <v>127</v>
      </c>
      <c r="BG18" s="48" t="s">
        <v>127</v>
      </c>
      <c r="BH18" s="48" t="s">
        <v>127</v>
      </c>
      <c r="BI18" s="48" t="s">
        <v>127</v>
      </c>
      <c r="BJ18" s="48" t="s">
        <v>127</v>
      </c>
      <c r="BK18" s="48" t="s">
        <v>127</v>
      </c>
      <c r="BL18" s="48" t="s">
        <v>127</v>
      </c>
      <c r="BM18" s="48" t="s">
        <v>127</v>
      </c>
      <c r="BN18" s="24"/>
    </row>
    <row r="19" spans="1:67" x14ac:dyDescent="0.2">
      <c r="A19" s="23">
        <v>12</v>
      </c>
      <c r="B19" s="46">
        <v>42176</v>
      </c>
      <c r="C19" s="23">
        <v>17113503</v>
      </c>
      <c r="D19" s="32" t="s">
        <v>158</v>
      </c>
      <c r="E19" s="48" t="s">
        <v>127</v>
      </c>
      <c r="F19" s="48" t="s">
        <v>127</v>
      </c>
      <c r="G19" s="48" t="s">
        <v>127</v>
      </c>
      <c r="H19" s="48" t="s">
        <v>127</v>
      </c>
      <c r="I19" s="48" t="s">
        <v>127</v>
      </c>
      <c r="J19" s="48" t="s">
        <v>127</v>
      </c>
      <c r="K19" s="48" t="s">
        <v>127</v>
      </c>
      <c r="L19" s="48" t="s">
        <v>127</v>
      </c>
      <c r="M19" s="48" t="s">
        <v>127</v>
      </c>
      <c r="N19" s="48" t="s">
        <v>127</v>
      </c>
      <c r="O19" s="48" t="s">
        <v>127</v>
      </c>
      <c r="P19" s="48" t="s">
        <v>127</v>
      </c>
      <c r="Q19" s="48" t="s">
        <v>127</v>
      </c>
      <c r="R19" s="48" t="s">
        <v>127</v>
      </c>
      <c r="S19" s="48" t="s">
        <v>127</v>
      </c>
      <c r="T19" s="48" t="s">
        <v>127</v>
      </c>
      <c r="U19" s="48" t="s">
        <v>127</v>
      </c>
      <c r="V19" s="48" t="s">
        <v>127</v>
      </c>
      <c r="W19" s="48" t="s">
        <v>127</v>
      </c>
      <c r="X19" s="48" t="s">
        <v>127</v>
      </c>
      <c r="Y19" s="48" t="s">
        <v>127</v>
      </c>
      <c r="Z19" s="48" t="s">
        <v>127</v>
      </c>
      <c r="AA19" s="48" t="s">
        <v>127</v>
      </c>
      <c r="AB19" s="48" t="s">
        <v>127</v>
      </c>
      <c r="AC19" s="48" t="s">
        <v>127</v>
      </c>
      <c r="AD19" s="48" t="s">
        <v>127</v>
      </c>
      <c r="AE19" s="48" t="s">
        <v>127</v>
      </c>
      <c r="AF19" s="48" t="s">
        <v>127</v>
      </c>
      <c r="AG19" s="48" t="s">
        <v>127</v>
      </c>
      <c r="AH19" s="48" t="s">
        <v>127</v>
      </c>
      <c r="AI19" s="48" t="s">
        <v>127</v>
      </c>
      <c r="AJ19" s="48" t="s">
        <v>127</v>
      </c>
      <c r="AK19" s="48" t="s">
        <v>127</v>
      </c>
      <c r="AL19" s="48" t="s">
        <v>127</v>
      </c>
      <c r="AM19" s="48" t="s">
        <v>127</v>
      </c>
      <c r="AN19" s="48" t="s">
        <v>127</v>
      </c>
      <c r="AO19" s="48" t="s">
        <v>127</v>
      </c>
      <c r="AP19" s="48" t="s">
        <v>127</v>
      </c>
      <c r="AQ19" s="48" t="s">
        <v>127</v>
      </c>
      <c r="AR19" s="48" t="s">
        <v>127</v>
      </c>
      <c r="AS19" s="48" t="s">
        <v>127</v>
      </c>
      <c r="AT19" s="48" t="s">
        <v>127</v>
      </c>
      <c r="AU19" s="48" t="s">
        <v>127</v>
      </c>
      <c r="AV19" s="48" t="s">
        <v>127</v>
      </c>
      <c r="AW19" s="48" t="s">
        <v>127</v>
      </c>
      <c r="AX19" s="48" t="s">
        <v>127</v>
      </c>
      <c r="AY19" s="48" t="s">
        <v>127</v>
      </c>
      <c r="AZ19" s="48" t="s">
        <v>127</v>
      </c>
      <c r="BA19" s="48" t="s">
        <v>127</v>
      </c>
      <c r="BB19" s="48" t="s">
        <v>127</v>
      </c>
      <c r="BC19" s="48">
        <v>4.0199999999999996</v>
      </c>
      <c r="BD19" s="48" t="s">
        <v>127</v>
      </c>
      <c r="BE19" s="48" t="s">
        <v>127</v>
      </c>
      <c r="BF19" s="48" t="s">
        <v>127</v>
      </c>
      <c r="BG19" s="48" t="s">
        <v>127</v>
      </c>
      <c r="BH19" s="48" t="s">
        <v>127</v>
      </c>
      <c r="BI19" s="48" t="s">
        <v>127</v>
      </c>
      <c r="BJ19" s="48" t="s">
        <v>127</v>
      </c>
      <c r="BK19" s="48" t="s">
        <v>127</v>
      </c>
      <c r="BL19" s="48" t="s">
        <v>127</v>
      </c>
      <c r="BM19" s="48" t="s">
        <v>159</v>
      </c>
      <c r="BN19" s="24"/>
    </row>
    <row r="20" spans="1:67" x14ac:dyDescent="0.2">
      <c r="A20" s="23">
        <v>15</v>
      </c>
      <c r="B20" s="46">
        <v>41708</v>
      </c>
      <c r="C20" s="23">
        <v>17113506</v>
      </c>
      <c r="D20" s="32" t="s">
        <v>165</v>
      </c>
      <c r="E20" s="48" t="s">
        <v>127</v>
      </c>
      <c r="F20" s="48" t="s">
        <v>127</v>
      </c>
      <c r="G20" s="48" t="s">
        <v>127</v>
      </c>
      <c r="H20" s="48" t="s">
        <v>127</v>
      </c>
      <c r="I20" s="48" t="s">
        <v>127</v>
      </c>
      <c r="J20" s="48" t="s">
        <v>127</v>
      </c>
      <c r="K20" s="48" t="s">
        <v>127</v>
      </c>
      <c r="L20" s="48" t="s">
        <v>127</v>
      </c>
      <c r="M20" s="48">
        <v>4.3</v>
      </c>
      <c r="N20" s="48" t="s">
        <v>127</v>
      </c>
      <c r="O20" s="48" t="s">
        <v>127</v>
      </c>
      <c r="P20" s="48" t="s">
        <v>127</v>
      </c>
      <c r="Q20" s="48" t="s">
        <v>127</v>
      </c>
      <c r="R20" s="48" t="s">
        <v>127</v>
      </c>
      <c r="S20" s="48" t="s">
        <v>127</v>
      </c>
      <c r="T20" s="48" t="s">
        <v>127</v>
      </c>
      <c r="U20" s="48" t="s">
        <v>127</v>
      </c>
      <c r="V20" s="48" t="s">
        <v>127</v>
      </c>
      <c r="W20" s="48" t="s">
        <v>127</v>
      </c>
      <c r="X20" s="48" t="s">
        <v>127</v>
      </c>
      <c r="Y20" s="48" t="s">
        <v>127</v>
      </c>
      <c r="Z20" s="48" t="s">
        <v>127</v>
      </c>
      <c r="AA20" s="48" t="s">
        <v>127</v>
      </c>
      <c r="AB20" s="48" t="s">
        <v>127</v>
      </c>
      <c r="AC20" s="48" t="s">
        <v>127</v>
      </c>
      <c r="AD20" s="48" t="s">
        <v>127</v>
      </c>
      <c r="AE20" s="48" t="s">
        <v>127</v>
      </c>
      <c r="AF20" s="48" t="s">
        <v>127</v>
      </c>
      <c r="AG20" s="48" t="s">
        <v>127</v>
      </c>
      <c r="AH20" s="48" t="s">
        <v>127</v>
      </c>
      <c r="AI20" s="48" t="s">
        <v>127</v>
      </c>
      <c r="AJ20" s="48" t="s">
        <v>127</v>
      </c>
      <c r="AK20" s="48" t="s">
        <v>127</v>
      </c>
      <c r="AL20" s="48" t="s">
        <v>154</v>
      </c>
      <c r="AM20" s="48" t="s">
        <v>127</v>
      </c>
      <c r="AN20" s="48" t="s">
        <v>127</v>
      </c>
      <c r="AO20" s="48" t="s">
        <v>127</v>
      </c>
      <c r="AP20" s="48" t="s">
        <v>127</v>
      </c>
      <c r="AQ20" s="48" t="s">
        <v>127</v>
      </c>
      <c r="AR20" s="48" t="s">
        <v>127</v>
      </c>
      <c r="AS20" s="48" t="s">
        <v>127</v>
      </c>
      <c r="AT20" s="48" t="s">
        <v>127</v>
      </c>
      <c r="AU20" s="48" t="s">
        <v>127</v>
      </c>
      <c r="AV20" s="48" t="s">
        <v>127</v>
      </c>
      <c r="AW20" s="48" t="s">
        <v>127</v>
      </c>
      <c r="AX20" s="48" t="s">
        <v>127</v>
      </c>
      <c r="AY20" s="48" t="s">
        <v>127</v>
      </c>
      <c r="AZ20" s="48" t="s">
        <v>127</v>
      </c>
      <c r="BA20" s="48" t="s">
        <v>127</v>
      </c>
      <c r="BB20" s="48" t="s">
        <v>127</v>
      </c>
      <c r="BC20" s="48" t="s">
        <v>154</v>
      </c>
      <c r="BD20" s="48" t="s">
        <v>154</v>
      </c>
      <c r="BE20" s="48" t="s">
        <v>127</v>
      </c>
      <c r="BF20" s="48" t="s">
        <v>127</v>
      </c>
      <c r="BG20" s="48" t="s">
        <v>127</v>
      </c>
      <c r="BH20" s="48" t="s">
        <v>127</v>
      </c>
      <c r="BI20" s="48" t="s">
        <v>127</v>
      </c>
      <c r="BJ20" s="48" t="s">
        <v>127</v>
      </c>
      <c r="BK20" s="48" t="s">
        <v>127</v>
      </c>
      <c r="BL20" s="48" t="s">
        <v>127</v>
      </c>
      <c r="BM20" s="48" t="s">
        <v>127</v>
      </c>
      <c r="BN20" s="24"/>
    </row>
    <row r="21" spans="1:67" x14ac:dyDescent="0.2">
      <c r="A21" s="23">
        <v>15</v>
      </c>
      <c r="B21" s="46">
        <v>41816</v>
      </c>
      <c r="C21" s="23">
        <v>17113506</v>
      </c>
      <c r="D21" s="32" t="s">
        <v>165</v>
      </c>
      <c r="E21" s="48" t="s">
        <v>127</v>
      </c>
      <c r="F21" s="48" t="s">
        <v>127</v>
      </c>
      <c r="G21" s="48" t="s">
        <v>127</v>
      </c>
      <c r="H21" s="48" t="s">
        <v>127</v>
      </c>
      <c r="I21" s="48" t="s">
        <v>127</v>
      </c>
      <c r="J21" s="48" t="s">
        <v>127</v>
      </c>
      <c r="K21" s="48" t="s">
        <v>127</v>
      </c>
      <c r="L21" s="48" t="s">
        <v>127</v>
      </c>
      <c r="M21" s="48">
        <v>3.91</v>
      </c>
      <c r="N21" s="48" t="s">
        <v>127</v>
      </c>
      <c r="O21" s="48" t="s">
        <v>127</v>
      </c>
      <c r="P21" s="48" t="s">
        <v>127</v>
      </c>
      <c r="Q21" s="48" t="s">
        <v>127</v>
      </c>
      <c r="R21" s="48" t="s">
        <v>127</v>
      </c>
      <c r="S21" s="48" t="s">
        <v>127</v>
      </c>
      <c r="T21" s="48" t="s">
        <v>127</v>
      </c>
      <c r="U21" s="48" t="s">
        <v>127</v>
      </c>
      <c r="V21" s="48" t="s">
        <v>127</v>
      </c>
      <c r="W21" s="48" t="s">
        <v>127</v>
      </c>
      <c r="X21" s="48" t="s">
        <v>127</v>
      </c>
      <c r="Y21" s="48" t="s">
        <v>127</v>
      </c>
      <c r="Z21" s="48" t="s">
        <v>127</v>
      </c>
      <c r="AA21" s="48" t="s">
        <v>127</v>
      </c>
      <c r="AB21" s="48" t="s">
        <v>127</v>
      </c>
      <c r="AC21" s="48" t="s">
        <v>127</v>
      </c>
      <c r="AD21" s="48" t="s">
        <v>127</v>
      </c>
      <c r="AE21" s="48" t="s">
        <v>127</v>
      </c>
      <c r="AF21" s="48" t="s">
        <v>127</v>
      </c>
      <c r="AG21" s="48" t="s">
        <v>127</v>
      </c>
      <c r="AH21" s="48" t="s">
        <v>127</v>
      </c>
      <c r="AI21" s="48" t="s">
        <v>127</v>
      </c>
      <c r="AJ21" s="48" t="s">
        <v>127</v>
      </c>
      <c r="AK21" s="48" t="s">
        <v>127</v>
      </c>
      <c r="AL21" s="48" t="s">
        <v>127</v>
      </c>
      <c r="AM21" s="48" t="s">
        <v>127</v>
      </c>
      <c r="AN21" s="48" t="s">
        <v>127</v>
      </c>
      <c r="AO21" s="48" t="s">
        <v>127</v>
      </c>
      <c r="AP21" s="48" t="s">
        <v>127</v>
      </c>
      <c r="AQ21" s="48" t="s">
        <v>127</v>
      </c>
      <c r="AR21" s="48" t="s">
        <v>127</v>
      </c>
      <c r="AS21" s="48" t="s">
        <v>127</v>
      </c>
      <c r="AT21" s="48" t="s">
        <v>127</v>
      </c>
      <c r="AU21" s="48" t="s">
        <v>127</v>
      </c>
      <c r="AV21" s="48" t="s">
        <v>127</v>
      </c>
      <c r="AW21" s="48" t="s">
        <v>127</v>
      </c>
      <c r="AX21" s="48" t="s">
        <v>127</v>
      </c>
      <c r="AY21" s="48" t="s">
        <v>127</v>
      </c>
      <c r="AZ21" s="48" t="s">
        <v>127</v>
      </c>
      <c r="BA21" s="48" t="s">
        <v>127</v>
      </c>
      <c r="BB21" s="48" t="s">
        <v>127</v>
      </c>
      <c r="BC21" s="48" t="s">
        <v>127</v>
      </c>
      <c r="BD21" s="48" t="s">
        <v>154</v>
      </c>
      <c r="BE21" s="48" t="s">
        <v>127</v>
      </c>
      <c r="BF21" s="48" t="s">
        <v>127</v>
      </c>
      <c r="BG21" s="48" t="s">
        <v>127</v>
      </c>
      <c r="BH21" s="48" t="s">
        <v>127</v>
      </c>
      <c r="BI21" s="48" t="s">
        <v>127</v>
      </c>
      <c r="BJ21" s="48" t="s">
        <v>127</v>
      </c>
      <c r="BK21" s="48" t="s">
        <v>127</v>
      </c>
      <c r="BL21" s="48" t="s">
        <v>127</v>
      </c>
      <c r="BM21" s="48" t="s">
        <v>127</v>
      </c>
      <c r="BN21" s="24"/>
    </row>
    <row r="22" spans="1:67" x14ac:dyDescent="0.2">
      <c r="A22" s="23">
        <v>15</v>
      </c>
      <c r="B22" s="46">
        <v>42157</v>
      </c>
      <c r="C22" s="23">
        <v>17113506</v>
      </c>
      <c r="D22" s="32" t="s">
        <v>165</v>
      </c>
      <c r="E22" s="48" t="s">
        <v>127</v>
      </c>
      <c r="F22" s="48" t="s">
        <v>127</v>
      </c>
      <c r="G22" s="48" t="s">
        <v>127</v>
      </c>
      <c r="H22" s="48" t="s">
        <v>127</v>
      </c>
      <c r="I22" s="48" t="s">
        <v>127</v>
      </c>
      <c r="J22" s="48" t="s">
        <v>127</v>
      </c>
      <c r="K22" s="48" t="s">
        <v>127</v>
      </c>
      <c r="L22" s="48" t="s">
        <v>127</v>
      </c>
      <c r="M22" s="48">
        <v>2.48</v>
      </c>
      <c r="N22" s="48" t="s">
        <v>127</v>
      </c>
      <c r="O22" s="48" t="s">
        <v>127</v>
      </c>
      <c r="P22" s="48" t="s">
        <v>127</v>
      </c>
      <c r="Q22" s="48" t="s">
        <v>127</v>
      </c>
      <c r="R22" s="48" t="s">
        <v>127</v>
      </c>
      <c r="S22" s="48" t="s">
        <v>127</v>
      </c>
      <c r="T22" s="48" t="s">
        <v>127</v>
      </c>
      <c r="U22" s="48" t="s">
        <v>127</v>
      </c>
      <c r="V22" s="48" t="s">
        <v>127</v>
      </c>
      <c r="W22" s="48" t="s">
        <v>127</v>
      </c>
      <c r="X22" s="48" t="s">
        <v>127</v>
      </c>
      <c r="Y22" s="48" t="s">
        <v>127</v>
      </c>
      <c r="Z22" s="48" t="s">
        <v>127</v>
      </c>
      <c r="AA22" s="48" t="s">
        <v>127</v>
      </c>
      <c r="AB22" s="48" t="s">
        <v>127</v>
      </c>
      <c r="AC22" s="48" t="s">
        <v>127</v>
      </c>
      <c r="AD22" s="48" t="s">
        <v>127</v>
      </c>
      <c r="AE22" s="48" t="s">
        <v>127</v>
      </c>
      <c r="AF22" s="48" t="s">
        <v>127</v>
      </c>
      <c r="AG22" s="48" t="s">
        <v>127</v>
      </c>
      <c r="AH22" s="48" t="s">
        <v>127</v>
      </c>
      <c r="AI22" s="48" t="s">
        <v>127</v>
      </c>
      <c r="AJ22" s="48" t="s">
        <v>127</v>
      </c>
      <c r="AK22" s="48" t="s">
        <v>127</v>
      </c>
      <c r="AL22" s="48" t="s">
        <v>127</v>
      </c>
      <c r="AM22" s="48" t="s">
        <v>127</v>
      </c>
      <c r="AN22" s="48" t="s">
        <v>127</v>
      </c>
      <c r="AO22" s="48" t="s">
        <v>127</v>
      </c>
      <c r="AP22" s="48" t="s">
        <v>127</v>
      </c>
      <c r="AQ22" s="48" t="s">
        <v>127</v>
      </c>
      <c r="AR22" s="48" t="s">
        <v>127</v>
      </c>
      <c r="AS22" s="48" t="s">
        <v>127</v>
      </c>
      <c r="AT22" s="48" t="s">
        <v>127</v>
      </c>
      <c r="AU22" s="48" t="s">
        <v>127</v>
      </c>
      <c r="AV22" s="48" t="s">
        <v>127</v>
      </c>
      <c r="AW22" s="48" t="s">
        <v>127</v>
      </c>
      <c r="AX22" s="48">
        <v>22.4</v>
      </c>
      <c r="AY22" s="48" t="s">
        <v>127</v>
      </c>
      <c r="AZ22" s="48" t="s">
        <v>127</v>
      </c>
      <c r="BA22" s="48" t="s">
        <v>127</v>
      </c>
      <c r="BB22" s="48" t="s">
        <v>127</v>
      </c>
      <c r="BC22" s="48" t="s">
        <v>154</v>
      </c>
      <c r="BD22" s="48" t="s">
        <v>154</v>
      </c>
      <c r="BE22" s="48" t="s">
        <v>127</v>
      </c>
      <c r="BF22" s="48" t="s">
        <v>127</v>
      </c>
      <c r="BG22" s="48" t="s">
        <v>127</v>
      </c>
      <c r="BH22" s="48" t="s">
        <v>127</v>
      </c>
      <c r="BI22" s="48" t="s">
        <v>127</v>
      </c>
      <c r="BJ22" s="48" t="s">
        <v>127</v>
      </c>
      <c r="BK22" s="48" t="s">
        <v>127</v>
      </c>
      <c r="BL22" s="48" t="s">
        <v>127</v>
      </c>
      <c r="BM22" s="48" t="s">
        <v>168</v>
      </c>
      <c r="BN22" s="24"/>
    </row>
    <row r="23" spans="1:67" x14ac:dyDescent="0.2">
      <c r="A23" s="23">
        <v>15</v>
      </c>
      <c r="B23" s="46">
        <v>42892</v>
      </c>
      <c r="C23" s="23">
        <v>17113506</v>
      </c>
      <c r="D23" s="32" t="s">
        <v>165</v>
      </c>
      <c r="E23" s="48" t="s">
        <v>127</v>
      </c>
      <c r="F23" s="48" t="s">
        <v>127</v>
      </c>
      <c r="G23" s="48" t="s">
        <v>127</v>
      </c>
      <c r="H23" s="48" t="s">
        <v>127</v>
      </c>
      <c r="I23" s="48" t="s">
        <v>127</v>
      </c>
      <c r="J23" s="48" t="s">
        <v>127</v>
      </c>
      <c r="K23" s="48" t="s">
        <v>127</v>
      </c>
      <c r="L23" s="48" t="s">
        <v>127</v>
      </c>
      <c r="M23" s="48">
        <v>1.82</v>
      </c>
      <c r="N23" s="48" t="s">
        <v>127</v>
      </c>
      <c r="O23" s="48" t="s">
        <v>127</v>
      </c>
      <c r="P23" s="48" t="s">
        <v>127</v>
      </c>
      <c r="Q23" s="48" t="s">
        <v>127</v>
      </c>
      <c r="R23" s="48" t="s">
        <v>127</v>
      </c>
      <c r="S23" s="48" t="s">
        <v>127</v>
      </c>
      <c r="T23" s="48" t="s">
        <v>127</v>
      </c>
      <c r="U23" s="48" t="s">
        <v>127</v>
      </c>
      <c r="V23" s="48" t="s">
        <v>127</v>
      </c>
      <c r="W23" s="48" t="s">
        <v>127</v>
      </c>
      <c r="X23" s="48" t="s">
        <v>127</v>
      </c>
      <c r="Y23" s="48" t="s">
        <v>127</v>
      </c>
      <c r="Z23" s="48" t="s">
        <v>127</v>
      </c>
      <c r="AA23" s="48" t="s">
        <v>127</v>
      </c>
      <c r="AB23" s="48" t="s">
        <v>127</v>
      </c>
      <c r="AC23" s="48" t="s">
        <v>127</v>
      </c>
      <c r="AD23" s="48" t="s">
        <v>127</v>
      </c>
      <c r="AE23" s="48" t="s">
        <v>127</v>
      </c>
      <c r="AF23" s="48" t="s">
        <v>127</v>
      </c>
      <c r="AG23" s="48" t="s">
        <v>127</v>
      </c>
      <c r="AH23" s="48" t="s">
        <v>127</v>
      </c>
      <c r="AI23" s="48" t="s">
        <v>127</v>
      </c>
      <c r="AJ23" s="48" t="s">
        <v>127</v>
      </c>
      <c r="AK23" s="48" t="s">
        <v>127</v>
      </c>
      <c r="AL23" s="48" t="s">
        <v>127</v>
      </c>
      <c r="AM23" s="48" t="s">
        <v>127</v>
      </c>
      <c r="AN23" s="48" t="s">
        <v>127</v>
      </c>
      <c r="AO23" s="48" t="s">
        <v>127</v>
      </c>
      <c r="AP23" s="48" t="s">
        <v>127</v>
      </c>
      <c r="AQ23" s="48" t="s">
        <v>127</v>
      </c>
      <c r="AR23" s="48" t="s">
        <v>127</v>
      </c>
      <c r="AS23" s="48" t="s">
        <v>127</v>
      </c>
      <c r="AT23" s="48" t="s">
        <v>127</v>
      </c>
      <c r="AU23" s="48" t="s">
        <v>127</v>
      </c>
      <c r="AV23" s="48" t="s">
        <v>127</v>
      </c>
      <c r="AW23" s="48" t="s">
        <v>127</v>
      </c>
      <c r="AX23" s="48" t="s">
        <v>170</v>
      </c>
      <c r="AY23" s="48" t="s">
        <v>127</v>
      </c>
      <c r="AZ23" s="48" t="s">
        <v>127</v>
      </c>
      <c r="BA23" s="48" t="s">
        <v>127</v>
      </c>
      <c r="BB23" s="48" t="s">
        <v>127</v>
      </c>
      <c r="BC23" s="48" t="s">
        <v>127</v>
      </c>
      <c r="BD23" s="48" t="s">
        <v>127</v>
      </c>
      <c r="BE23" s="48" t="s">
        <v>127</v>
      </c>
      <c r="BF23" s="48" t="s">
        <v>127</v>
      </c>
      <c r="BG23" s="48" t="s">
        <v>127</v>
      </c>
      <c r="BH23" s="48" t="s">
        <v>127</v>
      </c>
      <c r="BI23" s="48" t="s">
        <v>127</v>
      </c>
      <c r="BJ23" s="48" t="s">
        <v>127</v>
      </c>
      <c r="BK23" s="48" t="s">
        <v>127</v>
      </c>
      <c r="BL23" s="48" t="s">
        <v>127</v>
      </c>
      <c r="BM23" s="48" t="s">
        <v>127</v>
      </c>
      <c r="BN23" s="24"/>
    </row>
    <row r="24" spans="1:67" x14ac:dyDescent="0.2">
      <c r="A24" s="23">
        <v>16</v>
      </c>
      <c r="B24" s="46">
        <v>42822</v>
      </c>
      <c r="C24" s="23">
        <v>17113507</v>
      </c>
      <c r="D24" s="32" t="s">
        <v>173</v>
      </c>
      <c r="E24" s="48" t="s">
        <v>127</v>
      </c>
      <c r="F24" s="48" t="s">
        <v>127</v>
      </c>
      <c r="G24" s="48" t="s">
        <v>127</v>
      </c>
      <c r="H24" s="48" t="s">
        <v>127</v>
      </c>
      <c r="I24" s="48" t="s">
        <v>127</v>
      </c>
      <c r="J24" s="48" t="s">
        <v>127</v>
      </c>
      <c r="K24" s="48" t="s">
        <v>127</v>
      </c>
      <c r="L24" s="48" t="s">
        <v>127</v>
      </c>
      <c r="M24" s="48" t="s">
        <v>127</v>
      </c>
      <c r="N24" s="48" t="s">
        <v>127</v>
      </c>
      <c r="O24" s="48" t="s">
        <v>127</v>
      </c>
      <c r="P24" s="48" t="s">
        <v>127</v>
      </c>
      <c r="Q24" s="48" t="s">
        <v>127</v>
      </c>
      <c r="R24" s="48" t="s">
        <v>127</v>
      </c>
      <c r="S24" s="48" t="s">
        <v>127</v>
      </c>
      <c r="T24" s="48" t="s">
        <v>127</v>
      </c>
      <c r="U24" s="48" t="s">
        <v>127</v>
      </c>
      <c r="V24" s="48" t="s">
        <v>127</v>
      </c>
      <c r="W24" s="48" t="s">
        <v>127</v>
      </c>
      <c r="X24" s="48" t="s">
        <v>127</v>
      </c>
      <c r="Y24" s="48" t="s">
        <v>127</v>
      </c>
      <c r="Z24" s="48" t="s">
        <v>127</v>
      </c>
      <c r="AA24" s="48" t="s">
        <v>127</v>
      </c>
      <c r="AB24" s="48" t="s">
        <v>127</v>
      </c>
      <c r="AC24" s="48" t="s">
        <v>127</v>
      </c>
      <c r="AD24" s="48" t="s">
        <v>127</v>
      </c>
      <c r="AE24" s="48" t="s">
        <v>127</v>
      </c>
      <c r="AF24" s="48" t="s">
        <v>127</v>
      </c>
      <c r="AG24" s="48" t="s">
        <v>127</v>
      </c>
      <c r="AH24" s="48" t="s">
        <v>127</v>
      </c>
      <c r="AI24" s="48" t="s">
        <v>127</v>
      </c>
      <c r="AJ24" s="48" t="s">
        <v>127</v>
      </c>
      <c r="AK24" s="48" t="s">
        <v>127</v>
      </c>
      <c r="AL24" s="48" t="s">
        <v>127</v>
      </c>
      <c r="AM24" s="48" t="s">
        <v>127</v>
      </c>
      <c r="AN24" s="48" t="s">
        <v>127</v>
      </c>
      <c r="AO24" s="48" t="s">
        <v>127</v>
      </c>
      <c r="AP24" s="48" t="s">
        <v>127</v>
      </c>
      <c r="AQ24" s="48" t="s">
        <v>127</v>
      </c>
      <c r="AR24" s="48" t="s">
        <v>127</v>
      </c>
      <c r="AS24" s="48" t="s">
        <v>127</v>
      </c>
      <c r="AT24" s="48" t="s">
        <v>127</v>
      </c>
      <c r="AU24" s="48" t="s">
        <v>127</v>
      </c>
      <c r="AV24" s="48" t="s">
        <v>127</v>
      </c>
      <c r="AW24" s="48" t="s">
        <v>127</v>
      </c>
      <c r="AX24" s="48" t="s">
        <v>127</v>
      </c>
      <c r="AY24" s="48" t="s">
        <v>127</v>
      </c>
      <c r="AZ24" s="48" t="s">
        <v>127</v>
      </c>
      <c r="BA24" s="48" t="s">
        <v>127</v>
      </c>
      <c r="BB24" s="48" t="s">
        <v>127</v>
      </c>
      <c r="BC24" s="48" t="s">
        <v>127</v>
      </c>
      <c r="BD24" s="48" t="s">
        <v>127</v>
      </c>
      <c r="BE24" s="48" t="s">
        <v>127</v>
      </c>
      <c r="BF24" s="48" t="s">
        <v>127</v>
      </c>
      <c r="BG24" s="48" t="s">
        <v>127</v>
      </c>
      <c r="BH24" s="48" t="s">
        <v>127</v>
      </c>
      <c r="BI24" s="48" t="s">
        <v>127</v>
      </c>
      <c r="BJ24" s="48" t="s">
        <v>127</v>
      </c>
      <c r="BK24" s="48" t="s">
        <v>127</v>
      </c>
      <c r="BL24" s="48" t="s">
        <v>127</v>
      </c>
      <c r="BM24" s="48" t="s">
        <v>127</v>
      </c>
      <c r="BN24" s="24"/>
    </row>
    <row r="25" spans="1:67" ht="15" customHeight="1" x14ac:dyDescent="0.2">
      <c r="A25" s="23">
        <v>18</v>
      </c>
      <c r="B25" s="46">
        <v>42176</v>
      </c>
      <c r="C25" s="23">
        <v>17113602</v>
      </c>
      <c r="D25" s="32" t="s">
        <v>175</v>
      </c>
      <c r="E25" s="48" t="s">
        <v>127</v>
      </c>
      <c r="F25" s="48" t="s">
        <v>127</v>
      </c>
      <c r="G25" s="48" t="s">
        <v>127</v>
      </c>
      <c r="H25" s="48" t="s">
        <v>127</v>
      </c>
      <c r="I25" s="48" t="s">
        <v>127</v>
      </c>
      <c r="J25" s="48" t="s">
        <v>127</v>
      </c>
      <c r="K25" s="48" t="s">
        <v>127</v>
      </c>
      <c r="L25" s="48" t="s">
        <v>127</v>
      </c>
      <c r="M25" s="48" t="s">
        <v>127</v>
      </c>
      <c r="N25" s="48" t="s">
        <v>127</v>
      </c>
      <c r="O25" s="48" t="s">
        <v>127</v>
      </c>
      <c r="P25" s="48" t="s">
        <v>127</v>
      </c>
      <c r="Q25" s="48" t="s">
        <v>127</v>
      </c>
      <c r="R25" s="48" t="s">
        <v>127</v>
      </c>
      <c r="S25" s="48" t="s">
        <v>127</v>
      </c>
      <c r="T25" s="48" t="s">
        <v>127</v>
      </c>
      <c r="U25" s="48" t="s">
        <v>127</v>
      </c>
      <c r="V25" s="48" t="s">
        <v>127</v>
      </c>
      <c r="W25" s="48" t="s">
        <v>127</v>
      </c>
      <c r="X25" s="48" t="s">
        <v>127</v>
      </c>
      <c r="Y25" s="48">
        <v>10.59</v>
      </c>
      <c r="Z25" s="48" t="s">
        <v>127</v>
      </c>
      <c r="AA25" s="48" t="s">
        <v>127</v>
      </c>
      <c r="AB25" s="48" t="s">
        <v>127</v>
      </c>
      <c r="AC25" s="48" t="s">
        <v>127</v>
      </c>
      <c r="AD25" s="48" t="s">
        <v>127</v>
      </c>
      <c r="AE25" s="48" t="s">
        <v>127</v>
      </c>
      <c r="AF25" s="48" t="s">
        <v>127</v>
      </c>
      <c r="AG25" s="48" t="s">
        <v>127</v>
      </c>
      <c r="AH25" s="48" t="s">
        <v>127</v>
      </c>
      <c r="AI25" s="48" t="s">
        <v>127</v>
      </c>
      <c r="AJ25" s="48" t="s">
        <v>127</v>
      </c>
      <c r="AK25" s="48" t="s">
        <v>127</v>
      </c>
      <c r="AL25" s="48" t="s">
        <v>127</v>
      </c>
      <c r="AM25" s="48" t="s">
        <v>127</v>
      </c>
      <c r="AN25" s="48" t="s">
        <v>127</v>
      </c>
      <c r="AO25" s="48" t="s">
        <v>127</v>
      </c>
      <c r="AP25" s="48" t="s">
        <v>127</v>
      </c>
      <c r="AQ25" s="48" t="s">
        <v>127</v>
      </c>
      <c r="AR25" s="48" t="s">
        <v>127</v>
      </c>
      <c r="AS25" s="48" t="s">
        <v>127</v>
      </c>
      <c r="AT25" s="48" t="s">
        <v>127</v>
      </c>
      <c r="AU25" s="48" t="s">
        <v>127</v>
      </c>
      <c r="AV25" s="48" t="s">
        <v>127</v>
      </c>
      <c r="AW25" s="48" t="s">
        <v>127</v>
      </c>
      <c r="AX25" s="48">
        <v>5.35</v>
      </c>
      <c r="AY25" s="48" t="s">
        <v>127</v>
      </c>
      <c r="AZ25" s="48" t="s">
        <v>127</v>
      </c>
      <c r="BA25" s="48" t="s">
        <v>127</v>
      </c>
      <c r="BB25" s="48" t="s">
        <v>127</v>
      </c>
      <c r="BC25" s="48">
        <v>5.45</v>
      </c>
      <c r="BD25" s="48" t="s">
        <v>127</v>
      </c>
      <c r="BE25" s="48" t="s">
        <v>127</v>
      </c>
      <c r="BF25" s="48" t="s">
        <v>127</v>
      </c>
      <c r="BG25" s="48" t="s">
        <v>127</v>
      </c>
      <c r="BH25" s="48" t="s">
        <v>127</v>
      </c>
      <c r="BI25" s="48" t="s">
        <v>127</v>
      </c>
      <c r="BJ25" s="48" t="s">
        <v>127</v>
      </c>
      <c r="BK25" s="48" t="s">
        <v>127</v>
      </c>
      <c r="BL25" s="48" t="s">
        <v>127</v>
      </c>
      <c r="BM25" s="48" t="s">
        <v>159</v>
      </c>
      <c r="BN25" s="24"/>
    </row>
    <row r="26" spans="1:67" x14ac:dyDescent="0.2">
      <c r="A26" s="23">
        <v>18</v>
      </c>
      <c r="B26" s="46">
        <v>43598</v>
      </c>
      <c r="C26" s="23">
        <v>17113602</v>
      </c>
      <c r="D26" s="32" t="s">
        <v>175</v>
      </c>
      <c r="E26" s="48" t="s">
        <v>127</v>
      </c>
      <c r="F26" s="48" t="s">
        <v>127</v>
      </c>
      <c r="G26" s="81"/>
      <c r="H26" s="81"/>
      <c r="I26" s="81"/>
      <c r="J26" s="48" t="s">
        <v>127</v>
      </c>
      <c r="K26" s="48" t="s">
        <v>127</v>
      </c>
      <c r="L26" s="48" t="s">
        <v>127</v>
      </c>
      <c r="M26" s="48" t="s">
        <v>127</v>
      </c>
      <c r="N26" s="48" t="s">
        <v>127</v>
      </c>
      <c r="O26" s="81"/>
      <c r="P26" s="81"/>
      <c r="Q26" s="48" t="s">
        <v>127</v>
      </c>
      <c r="R26" s="48" t="s">
        <v>127</v>
      </c>
      <c r="S26" s="48" t="s">
        <v>127</v>
      </c>
      <c r="T26" s="48" t="s">
        <v>127</v>
      </c>
      <c r="U26" s="81"/>
      <c r="V26" s="48" t="s">
        <v>127</v>
      </c>
      <c r="W26" s="48" t="s">
        <v>128</v>
      </c>
      <c r="X26" s="48" t="s">
        <v>127</v>
      </c>
      <c r="Y26" s="48">
        <v>4.3865999999999996</v>
      </c>
      <c r="Z26" s="48" t="s">
        <v>127</v>
      </c>
      <c r="AA26" s="48" t="s">
        <v>127</v>
      </c>
      <c r="AB26" s="81"/>
      <c r="AC26" s="81"/>
      <c r="AD26" s="81"/>
      <c r="AE26" s="81"/>
      <c r="AF26" s="48" t="s">
        <v>128</v>
      </c>
      <c r="AG26" s="81"/>
      <c r="AH26" s="81"/>
      <c r="AI26" s="48" t="s">
        <v>127</v>
      </c>
      <c r="AJ26" s="48" t="s">
        <v>127</v>
      </c>
      <c r="AK26" s="48" t="s">
        <v>127</v>
      </c>
      <c r="AL26" s="48" t="s">
        <v>127</v>
      </c>
      <c r="AM26" s="48" t="s">
        <v>127</v>
      </c>
      <c r="AN26" s="81"/>
      <c r="AO26" s="81"/>
      <c r="AP26" s="81"/>
      <c r="AQ26" s="48" t="s">
        <v>127</v>
      </c>
      <c r="AR26" s="81"/>
      <c r="AS26" s="48"/>
      <c r="AT26" s="48"/>
      <c r="AU26" s="48" t="s">
        <v>127</v>
      </c>
      <c r="AV26" s="48"/>
      <c r="AW26" s="48" t="s">
        <v>127</v>
      </c>
      <c r="AX26" s="48">
        <f>1.0214*43</f>
        <v>43.920200000000001</v>
      </c>
      <c r="AY26" s="48" t="s">
        <v>127</v>
      </c>
      <c r="AZ26" s="48" t="s">
        <v>127</v>
      </c>
      <c r="BA26" s="48"/>
      <c r="BB26" s="48"/>
      <c r="BC26" s="48" t="s">
        <v>127</v>
      </c>
      <c r="BD26" s="48" t="s">
        <v>128</v>
      </c>
      <c r="BE26" s="48" t="s">
        <v>127</v>
      </c>
      <c r="BF26" s="48" t="s">
        <v>127</v>
      </c>
      <c r="BG26" s="48" t="s">
        <v>128</v>
      </c>
      <c r="BH26" s="48" t="s">
        <v>127</v>
      </c>
      <c r="BI26" s="48" t="s">
        <v>127</v>
      </c>
      <c r="BJ26" s="48" t="s">
        <v>127</v>
      </c>
      <c r="BK26" s="48" t="s">
        <v>127</v>
      </c>
      <c r="BL26" s="48" t="s">
        <v>127</v>
      </c>
      <c r="BM26" s="48">
        <v>2</v>
      </c>
      <c r="BN26" s="24" t="s">
        <v>176</v>
      </c>
      <c r="BO26" s="6"/>
    </row>
    <row r="27" spans="1:67" x14ac:dyDescent="0.2">
      <c r="A27" s="23">
        <v>19</v>
      </c>
      <c r="B27" s="46">
        <v>40209</v>
      </c>
      <c r="C27" s="23">
        <v>17113603</v>
      </c>
      <c r="D27" s="32" t="s">
        <v>177</v>
      </c>
      <c r="E27" s="48">
        <v>2.2599999999999998</v>
      </c>
      <c r="F27" s="48" t="s">
        <v>127</v>
      </c>
      <c r="G27" s="48" t="s">
        <v>127</v>
      </c>
      <c r="H27" s="48" t="s">
        <v>127</v>
      </c>
      <c r="I27" s="48" t="s">
        <v>127</v>
      </c>
      <c r="J27" s="48" t="s">
        <v>127</v>
      </c>
      <c r="K27" s="48" t="s">
        <v>127</v>
      </c>
      <c r="L27" s="48" t="s">
        <v>127</v>
      </c>
      <c r="M27" s="48" t="s">
        <v>127</v>
      </c>
      <c r="N27" s="48" t="s">
        <v>127</v>
      </c>
      <c r="O27" s="48" t="s">
        <v>127</v>
      </c>
      <c r="P27" s="48" t="s">
        <v>127</v>
      </c>
      <c r="Q27" s="48" t="s">
        <v>127</v>
      </c>
      <c r="R27" s="48" t="s">
        <v>127</v>
      </c>
      <c r="S27" s="48" t="s">
        <v>127</v>
      </c>
      <c r="T27" s="48" t="s">
        <v>127</v>
      </c>
      <c r="U27" s="48" t="s">
        <v>127</v>
      </c>
      <c r="V27" s="48" t="s">
        <v>127</v>
      </c>
      <c r="W27" s="48" t="s">
        <v>127</v>
      </c>
      <c r="X27" s="48" t="s">
        <v>127</v>
      </c>
      <c r="Y27" s="48" t="s">
        <v>127</v>
      </c>
      <c r="Z27" s="48" t="s">
        <v>127</v>
      </c>
      <c r="AA27" s="48" t="s">
        <v>127</v>
      </c>
      <c r="AB27" s="48" t="s">
        <v>127</v>
      </c>
      <c r="AC27" s="48" t="s">
        <v>127</v>
      </c>
      <c r="AD27" s="48" t="s">
        <v>127</v>
      </c>
      <c r="AE27" s="48" t="s">
        <v>127</v>
      </c>
      <c r="AF27" s="48" t="s">
        <v>140</v>
      </c>
      <c r="AG27" s="48" t="s">
        <v>127</v>
      </c>
      <c r="AH27" s="48" t="s">
        <v>127</v>
      </c>
      <c r="AI27" s="48" t="s">
        <v>127</v>
      </c>
      <c r="AJ27" s="48" t="s">
        <v>127</v>
      </c>
      <c r="AK27" s="48" t="s">
        <v>127</v>
      </c>
      <c r="AL27" s="48" t="s">
        <v>127</v>
      </c>
      <c r="AM27" s="48" t="s">
        <v>127</v>
      </c>
      <c r="AN27" s="48" t="s">
        <v>127</v>
      </c>
      <c r="AO27" s="48" t="s">
        <v>127</v>
      </c>
      <c r="AP27" s="48" t="s">
        <v>127</v>
      </c>
      <c r="AQ27" s="48" t="s">
        <v>127</v>
      </c>
      <c r="AR27" s="48" t="s">
        <v>127</v>
      </c>
      <c r="AS27" s="48" t="s">
        <v>127</v>
      </c>
      <c r="AT27" s="48" t="s">
        <v>127</v>
      </c>
      <c r="AU27" s="48" t="s">
        <v>127</v>
      </c>
      <c r="AV27" s="48" t="s">
        <v>127</v>
      </c>
      <c r="AW27" s="48" t="s">
        <v>127</v>
      </c>
      <c r="AX27" s="48" t="s">
        <v>133</v>
      </c>
      <c r="AY27" s="48" t="s">
        <v>127</v>
      </c>
      <c r="AZ27" s="48" t="s">
        <v>127</v>
      </c>
      <c r="BA27" s="48" t="s">
        <v>127</v>
      </c>
      <c r="BB27" s="48" t="s">
        <v>127</v>
      </c>
      <c r="BC27" s="48" t="s">
        <v>154</v>
      </c>
      <c r="BD27" s="48">
        <v>17.54</v>
      </c>
      <c r="BE27" s="48" t="s">
        <v>127</v>
      </c>
      <c r="BF27" s="48" t="s">
        <v>127</v>
      </c>
      <c r="BG27" s="48">
        <v>5.31</v>
      </c>
      <c r="BH27" s="48" t="s">
        <v>127</v>
      </c>
      <c r="BI27" s="48" t="s">
        <v>127</v>
      </c>
      <c r="BJ27" s="48">
        <v>3.11</v>
      </c>
      <c r="BK27" s="48" t="s">
        <v>127</v>
      </c>
      <c r="BL27" s="48" t="s">
        <v>127</v>
      </c>
      <c r="BM27" s="48">
        <f>4.74+4.73+6.39</f>
        <v>15.86</v>
      </c>
      <c r="BN27" s="24"/>
    </row>
    <row r="28" spans="1:67" x14ac:dyDescent="0.2">
      <c r="A28" s="23">
        <v>19</v>
      </c>
      <c r="B28" s="46">
        <v>40674</v>
      </c>
      <c r="C28" s="23">
        <v>17113603</v>
      </c>
      <c r="D28" s="32" t="s">
        <v>177</v>
      </c>
      <c r="E28" s="48" t="s">
        <v>153</v>
      </c>
      <c r="F28" s="48"/>
      <c r="G28" s="48"/>
      <c r="H28" s="48"/>
      <c r="I28" s="48"/>
      <c r="J28" s="48" t="s">
        <v>153</v>
      </c>
      <c r="K28" s="48"/>
      <c r="L28" s="48"/>
      <c r="M28" s="48">
        <v>0.5</v>
      </c>
      <c r="N28" s="48"/>
      <c r="O28" s="48"/>
      <c r="P28" s="48"/>
      <c r="Q28" s="48" t="s">
        <v>179</v>
      </c>
      <c r="R28" s="48" t="s">
        <v>153</v>
      </c>
      <c r="S28" s="48"/>
      <c r="T28" s="48"/>
      <c r="U28" s="48"/>
      <c r="V28" s="48"/>
      <c r="W28" s="48">
        <v>0.2</v>
      </c>
      <c r="X28" s="48"/>
      <c r="Y28" s="48" t="s">
        <v>153</v>
      </c>
      <c r="Z28" s="48"/>
      <c r="AA28" s="48"/>
      <c r="AB28" s="48"/>
      <c r="AC28" s="48"/>
      <c r="AD28" s="48"/>
      <c r="AE28" s="48"/>
      <c r="AF28" s="48" t="s">
        <v>153</v>
      </c>
      <c r="AG28" s="48"/>
      <c r="AH28" s="48" t="s">
        <v>153</v>
      </c>
      <c r="AI28" s="48" t="s">
        <v>153</v>
      </c>
      <c r="AJ28" s="48"/>
      <c r="AK28" s="48"/>
      <c r="AL28" s="48" t="s">
        <v>153</v>
      </c>
      <c r="AM28" s="48"/>
      <c r="AN28" s="48"/>
      <c r="AO28" s="48"/>
      <c r="AP28" s="48"/>
      <c r="AQ28" s="48" t="s">
        <v>153</v>
      </c>
      <c r="AR28" s="48"/>
      <c r="AS28" s="48"/>
      <c r="AT28" s="48"/>
      <c r="AU28" s="48" t="s">
        <v>153</v>
      </c>
      <c r="AV28" s="48"/>
      <c r="AW28" s="48" t="s">
        <v>153</v>
      </c>
      <c r="AX28" s="48">
        <v>1</v>
      </c>
      <c r="AY28" s="48"/>
      <c r="AZ28" s="48"/>
      <c r="BA28" s="48"/>
      <c r="BB28" s="48"/>
      <c r="BC28" s="48" t="s">
        <v>153</v>
      </c>
      <c r="BD28" s="48" t="s">
        <v>153</v>
      </c>
      <c r="BE28" s="48"/>
      <c r="BF28" s="48"/>
      <c r="BG28" s="48"/>
      <c r="BH28" s="48"/>
      <c r="BI28" s="48"/>
      <c r="BJ28" s="48"/>
      <c r="BK28" s="48"/>
      <c r="BL28" s="48"/>
      <c r="BM28" s="48"/>
      <c r="BN28" s="24"/>
    </row>
    <row r="29" spans="1:67" x14ac:dyDescent="0.2">
      <c r="A29" s="23">
        <v>19</v>
      </c>
      <c r="B29" s="46">
        <v>41984</v>
      </c>
      <c r="C29" s="23">
        <v>17113603</v>
      </c>
      <c r="D29" s="32" t="s">
        <v>177</v>
      </c>
      <c r="E29" s="48" t="s">
        <v>127</v>
      </c>
      <c r="F29" s="48" t="s">
        <v>127</v>
      </c>
      <c r="G29" s="48" t="s">
        <v>127</v>
      </c>
      <c r="H29" s="48" t="s">
        <v>127</v>
      </c>
      <c r="I29" s="48" t="s">
        <v>127</v>
      </c>
      <c r="J29" s="48" t="s">
        <v>127</v>
      </c>
      <c r="K29" s="48" t="s">
        <v>127</v>
      </c>
      <c r="L29" s="48" t="s">
        <v>127</v>
      </c>
      <c r="M29" s="48" t="s">
        <v>127</v>
      </c>
      <c r="N29" s="48" t="s">
        <v>127</v>
      </c>
      <c r="O29" s="48" t="s">
        <v>127</v>
      </c>
      <c r="P29" s="48" t="s">
        <v>127</v>
      </c>
      <c r="Q29" s="48" t="s">
        <v>127</v>
      </c>
      <c r="R29" s="48" t="s">
        <v>127</v>
      </c>
      <c r="S29" s="48" t="s">
        <v>127</v>
      </c>
      <c r="T29" s="48" t="s">
        <v>127</v>
      </c>
      <c r="U29" s="48" t="s">
        <v>127</v>
      </c>
      <c r="V29" s="48" t="s">
        <v>127</v>
      </c>
      <c r="W29" s="48" t="s">
        <v>127</v>
      </c>
      <c r="X29" s="48" t="s">
        <v>127</v>
      </c>
      <c r="Y29" s="48" t="s">
        <v>127</v>
      </c>
      <c r="Z29" s="48" t="s">
        <v>127</v>
      </c>
      <c r="AA29" s="48" t="s">
        <v>127</v>
      </c>
      <c r="AB29" s="48" t="s">
        <v>127</v>
      </c>
      <c r="AC29" s="48" t="s">
        <v>127</v>
      </c>
      <c r="AD29" s="48" t="s">
        <v>127</v>
      </c>
      <c r="AE29" s="48" t="s">
        <v>127</v>
      </c>
      <c r="AF29" s="48" t="s">
        <v>127</v>
      </c>
      <c r="AG29" s="48" t="s">
        <v>127</v>
      </c>
      <c r="AH29" s="48" t="s">
        <v>127</v>
      </c>
      <c r="AI29" s="48" t="s">
        <v>127</v>
      </c>
      <c r="AJ29" s="48" t="s">
        <v>127</v>
      </c>
      <c r="AK29" s="48" t="s">
        <v>127</v>
      </c>
      <c r="AL29" s="48" t="s">
        <v>127</v>
      </c>
      <c r="AM29" s="48" t="s">
        <v>127</v>
      </c>
      <c r="AN29" s="48" t="s">
        <v>127</v>
      </c>
      <c r="AO29" s="48" t="s">
        <v>127</v>
      </c>
      <c r="AP29" s="48" t="s">
        <v>127</v>
      </c>
      <c r="AQ29" s="48" t="s">
        <v>127</v>
      </c>
      <c r="AR29" s="48" t="s">
        <v>127</v>
      </c>
      <c r="AS29" s="48" t="s">
        <v>127</v>
      </c>
      <c r="AT29" s="48" t="s">
        <v>127</v>
      </c>
      <c r="AU29" s="48" t="s">
        <v>127</v>
      </c>
      <c r="AV29" s="48" t="s">
        <v>127</v>
      </c>
      <c r="AW29" s="48" t="s">
        <v>127</v>
      </c>
      <c r="AX29" s="48">
        <v>14.27</v>
      </c>
      <c r="AY29" s="48" t="s">
        <v>127</v>
      </c>
      <c r="AZ29" s="48" t="s">
        <v>127</v>
      </c>
      <c r="BA29" s="48" t="s">
        <v>127</v>
      </c>
      <c r="BB29" s="48" t="s">
        <v>127</v>
      </c>
      <c r="BC29" s="48">
        <v>4.18</v>
      </c>
      <c r="BD29" s="48" t="s">
        <v>127</v>
      </c>
      <c r="BE29" s="48" t="s">
        <v>127</v>
      </c>
      <c r="BF29" s="48" t="s">
        <v>127</v>
      </c>
      <c r="BG29" s="48" t="s">
        <v>127</v>
      </c>
      <c r="BH29" s="48" t="s">
        <v>127</v>
      </c>
      <c r="BI29" s="48" t="s">
        <v>127</v>
      </c>
      <c r="BJ29" s="48" t="s">
        <v>127</v>
      </c>
      <c r="BK29" s="48" t="s">
        <v>127</v>
      </c>
      <c r="BL29" s="48" t="s">
        <v>127</v>
      </c>
      <c r="BM29" s="48" t="s">
        <v>127</v>
      </c>
      <c r="BN29" s="24"/>
    </row>
    <row r="30" spans="1:67" x14ac:dyDescent="0.2">
      <c r="A30" s="23">
        <v>19</v>
      </c>
      <c r="B30" s="46">
        <v>42890</v>
      </c>
      <c r="C30" s="23">
        <v>17113603</v>
      </c>
      <c r="D30" s="32" t="s">
        <v>177</v>
      </c>
      <c r="E30" s="48" t="s">
        <v>127</v>
      </c>
      <c r="F30" s="48" t="s">
        <v>127</v>
      </c>
      <c r="G30" s="48" t="s">
        <v>127</v>
      </c>
      <c r="H30" s="48" t="s">
        <v>127</v>
      </c>
      <c r="I30" s="48" t="s">
        <v>127</v>
      </c>
      <c r="J30" s="48" t="s">
        <v>127</v>
      </c>
      <c r="K30" s="48" t="s">
        <v>127</v>
      </c>
      <c r="L30" s="48" t="s">
        <v>127</v>
      </c>
      <c r="M30" s="48" t="s">
        <v>127</v>
      </c>
      <c r="N30" s="48" t="s">
        <v>127</v>
      </c>
      <c r="O30" s="48" t="s">
        <v>127</v>
      </c>
      <c r="P30" s="48" t="s">
        <v>127</v>
      </c>
      <c r="Q30" s="48" t="s">
        <v>127</v>
      </c>
      <c r="R30" s="48" t="s">
        <v>127</v>
      </c>
      <c r="S30" s="48" t="s">
        <v>127</v>
      </c>
      <c r="T30" s="48" t="s">
        <v>127</v>
      </c>
      <c r="U30" s="48" t="s">
        <v>127</v>
      </c>
      <c r="V30" s="48" t="s">
        <v>127</v>
      </c>
      <c r="W30" s="48" t="s">
        <v>127</v>
      </c>
      <c r="X30" s="48" t="s">
        <v>127</v>
      </c>
      <c r="Y30" s="48" t="s">
        <v>127</v>
      </c>
      <c r="Z30" s="48" t="s">
        <v>127</v>
      </c>
      <c r="AA30" s="48" t="s">
        <v>127</v>
      </c>
      <c r="AB30" s="48" t="s">
        <v>127</v>
      </c>
      <c r="AC30" s="48" t="s">
        <v>127</v>
      </c>
      <c r="AD30" s="48" t="s">
        <v>127</v>
      </c>
      <c r="AE30" s="48" t="s">
        <v>127</v>
      </c>
      <c r="AF30" s="48" t="s">
        <v>127</v>
      </c>
      <c r="AG30" s="48" t="s">
        <v>127</v>
      </c>
      <c r="AH30" s="48" t="s">
        <v>127</v>
      </c>
      <c r="AI30" s="48" t="s">
        <v>127</v>
      </c>
      <c r="AJ30" s="48" t="s">
        <v>127</v>
      </c>
      <c r="AK30" s="48" t="s">
        <v>127</v>
      </c>
      <c r="AL30" s="48" t="s">
        <v>127</v>
      </c>
      <c r="AM30" s="48" t="s">
        <v>127</v>
      </c>
      <c r="AN30" s="48" t="s">
        <v>127</v>
      </c>
      <c r="AO30" s="48" t="s">
        <v>127</v>
      </c>
      <c r="AP30" s="48" t="s">
        <v>127</v>
      </c>
      <c r="AQ30" s="48" t="s">
        <v>127</v>
      </c>
      <c r="AR30" s="48" t="s">
        <v>127</v>
      </c>
      <c r="AS30" s="48" t="s">
        <v>127</v>
      </c>
      <c r="AT30" s="48" t="s">
        <v>127</v>
      </c>
      <c r="AU30" s="48" t="s">
        <v>127</v>
      </c>
      <c r="AV30" s="48" t="s">
        <v>127</v>
      </c>
      <c r="AW30" s="48" t="s">
        <v>127</v>
      </c>
      <c r="AX30" s="48" t="s">
        <v>127</v>
      </c>
      <c r="AY30" s="48" t="s">
        <v>127</v>
      </c>
      <c r="AZ30" s="48" t="s">
        <v>127</v>
      </c>
      <c r="BA30" s="48" t="s">
        <v>127</v>
      </c>
      <c r="BB30" s="48" t="s">
        <v>127</v>
      </c>
      <c r="BC30" s="48" t="s">
        <v>127</v>
      </c>
      <c r="BD30" s="48" t="s">
        <v>127</v>
      </c>
      <c r="BE30" s="48" t="s">
        <v>127</v>
      </c>
      <c r="BF30" s="48" t="s">
        <v>127</v>
      </c>
      <c r="BG30" s="48" t="s">
        <v>127</v>
      </c>
      <c r="BH30" s="48" t="s">
        <v>127</v>
      </c>
      <c r="BI30" s="48" t="s">
        <v>127</v>
      </c>
      <c r="BJ30" s="48" t="s">
        <v>127</v>
      </c>
      <c r="BK30" s="48" t="s">
        <v>127</v>
      </c>
      <c r="BL30" s="48" t="s">
        <v>127</v>
      </c>
      <c r="BM30" s="48" t="s">
        <v>127</v>
      </c>
      <c r="BN30" s="24"/>
    </row>
    <row r="31" spans="1:67" x14ac:dyDescent="0.2">
      <c r="A31" s="23">
        <v>19</v>
      </c>
      <c r="B31" s="49">
        <v>43117</v>
      </c>
      <c r="C31" s="23">
        <v>17113603</v>
      </c>
      <c r="D31" s="32" t="s">
        <v>177</v>
      </c>
      <c r="E31" s="48" t="s">
        <v>154</v>
      </c>
      <c r="F31" s="48"/>
      <c r="G31" s="48"/>
      <c r="H31" s="48"/>
      <c r="I31" s="48"/>
      <c r="J31" s="48"/>
      <c r="K31" s="48" t="s">
        <v>127</v>
      </c>
      <c r="L31" s="48"/>
      <c r="M31" s="48" t="s">
        <v>154</v>
      </c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 t="s">
        <v>127</v>
      </c>
      <c r="Y31" s="48" t="s">
        <v>127</v>
      </c>
      <c r="Z31" s="48"/>
      <c r="AA31" s="48"/>
      <c r="AB31" s="48"/>
      <c r="AC31" s="48"/>
      <c r="AD31" s="48"/>
      <c r="AE31" s="48"/>
      <c r="AF31" s="48" t="s">
        <v>150</v>
      </c>
      <c r="AG31" s="48"/>
      <c r="AH31" s="48"/>
      <c r="AI31" s="48" t="s">
        <v>154</v>
      </c>
      <c r="AJ31" s="48"/>
      <c r="AK31" s="48"/>
      <c r="AL31" s="48" t="s">
        <v>154</v>
      </c>
      <c r="AM31" s="48" t="s">
        <v>154</v>
      </c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 t="s">
        <v>154</v>
      </c>
      <c r="AY31" s="48"/>
      <c r="AZ31" s="48" t="s">
        <v>127</v>
      </c>
      <c r="BA31" s="48"/>
      <c r="BB31" s="48"/>
      <c r="BC31" s="48" t="s">
        <v>154</v>
      </c>
      <c r="BD31" s="48" t="s">
        <v>154</v>
      </c>
      <c r="BE31" s="48"/>
      <c r="BF31" s="48"/>
      <c r="BG31" s="48" t="s">
        <v>154</v>
      </c>
      <c r="BH31" s="48"/>
      <c r="BI31" s="48"/>
      <c r="BJ31" s="48" t="s">
        <v>154</v>
      </c>
      <c r="BK31" s="48"/>
      <c r="BL31" s="48" t="s">
        <v>127</v>
      </c>
      <c r="BM31" s="48" t="s">
        <v>181</v>
      </c>
      <c r="BN31" s="24"/>
    </row>
    <row r="32" spans="1:67" ht="15.75" customHeight="1" x14ac:dyDescent="0.2">
      <c r="A32" s="23">
        <v>20</v>
      </c>
      <c r="B32" s="46">
        <v>40527</v>
      </c>
      <c r="C32" s="23">
        <v>17113604</v>
      </c>
      <c r="D32" s="32" t="s">
        <v>182</v>
      </c>
      <c r="E32" s="48" t="s">
        <v>127</v>
      </c>
      <c r="F32" s="48" t="s">
        <v>127</v>
      </c>
      <c r="G32" s="48" t="s">
        <v>127</v>
      </c>
      <c r="H32" s="48" t="s">
        <v>127</v>
      </c>
      <c r="I32" s="48" t="s">
        <v>127</v>
      </c>
      <c r="J32" s="48" t="s">
        <v>127</v>
      </c>
      <c r="K32" s="48" t="s">
        <v>127</v>
      </c>
      <c r="L32" s="48" t="s">
        <v>127</v>
      </c>
      <c r="M32" s="48" t="s">
        <v>127</v>
      </c>
      <c r="N32" s="48" t="s">
        <v>127</v>
      </c>
      <c r="O32" s="48" t="s">
        <v>127</v>
      </c>
      <c r="P32" s="48" t="s">
        <v>127</v>
      </c>
      <c r="Q32" s="48" t="s">
        <v>127</v>
      </c>
      <c r="R32" s="48" t="s">
        <v>127</v>
      </c>
      <c r="S32" s="48" t="s">
        <v>127</v>
      </c>
      <c r="T32" s="48" t="s">
        <v>127</v>
      </c>
      <c r="U32" s="48" t="s">
        <v>127</v>
      </c>
      <c r="V32" s="48" t="s">
        <v>127</v>
      </c>
      <c r="W32" s="48" t="s">
        <v>127</v>
      </c>
      <c r="X32" s="48" t="s">
        <v>127</v>
      </c>
      <c r="Y32" s="48" t="s">
        <v>127</v>
      </c>
      <c r="Z32" s="48" t="s">
        <v>127</v>
      </c>
      <c r="AA32" s="48" t="s">
        <v>127</v>
      </c>
      <c r="AB32" s="48" t="s">
        <v>127</v>
      </c>
      <c r="AC32" s="48" t="s">
        <v>127</v>
      </c>
      <c r="AD32" s="48" t="s">
        <v>127</v>
      </c>
      <c r="AE32" s="48" t="s">
        <v>127</v>
      </c>
      <c r="AF32" s="48" t="s">
        <v>127</v>
      </c>
      <c r="AG32" s="48" t="s">
        <v>127</v>
      </c>
      <c r="AH32" s="48" t="s">
        <v>127</v>
      </c>
      <c r="AI32" s="48" t="s">
        <v>127</v>
      </c>
      <c r="AJ32" s="48" t="s">
        <v>127</v>
      </c>
      <c r="AK32" s="48" t="s">
        <v>127</v>
      </c>
      <c r="AL32" s="48" t="s">
        <v>127</v>
      </c>
      <c r="AM32" s="48" t="s">
        <v>127</v>
      </c>
      <c r="AN32" s="48" t="s">
        <v>127</v>
      </c>
      <c r="AO32" s="48" t="s">
        <v>127</v>
      </c>
      <c r="AP32" s="48" t="s">
        <v>127</v>
      </c>
      <c r="AQ32" s="48" t="s">
        <v>127</v>
      </c>
      <c r="AR32" s="48" t="s">
        <v>127</v>
      </c>
      <c r="AS32" s="48" t="s">
        <v>127</v>
      </c>
      <c r="AT32" s="48" t="s">
        <v>127</v>
      </c>
      <c r="AU32" s="48" t="s">
        <v>127</v>
      </c>
      <c r="AV32" s="48" t="s">
        <v>127</v>
      </c>
      <c r="AW32" s="48" t="s">
        <v>127</v>
      </c>
      <c r="AX32" s="48" t="s">
        <v>127</v>
      </c>
      <c r="AY32" s="48" t="s">
        <v>127</v>
      </c>
      <c r="AZ32" s="48" t="s">
        <v>127</v>
      </c>
      <c r="BA32" s="48" t="s">
        <v>127</v>
      </c>
      <c r="BB32" s="48" t="s">
        <v>127</v>
      </c>
      <c r="BC32" s="48" t="s">
        <v>154</v>
      </c>
      <c r="BD32" s="48" t="s">
        <v>154</v>
      </c>
      <c r="BE32" s="48" t="s">
        <v>127</v>
      </c>
      <c r="BF32" s="48" t="s">
        <v>127</v>
      </c>
      <c r="BG32" s="48" t="s">
        <v>127</v>
      </c>
      <c r="BH32" s="48" t="s">
        <v>127</v>
      </c>
      <c r="BI32" s="48" t="s">
        <v>127</v>
      </c>
      <c r="BJ32" s="48" t="s">
        <v>127</v>
      </c>
      <c r="BK32" s="48" t="s">
        <v>127</v>
      </c>
      <c r="BL32" s="48" t="s">
        <v>127</v>
      </c>
      <c r="BM32" s="48" t="s">
        <v>127</v>
      </c>
      <c r="BN32" s="24"/>
    </row>
    <row r="33" spans="1:67" x14ac:dyDescent="0.2">
      <c r="A33" s="23">
        <v>20</v>
      </c>
      <c r="B33" s="46">
        <v>42892</v>
      </c>
      <c r="C33" s="23">
        <v>17113604</v>
      </c>
      <c r="D33" s="32" t="s">
        <v>182</v>
      </c>
      <c r="E33" s="48" t="s">
        <v>127</v>
      </c>
      <c r="F33" s="48" t="s">
        <v>127</v>
      </c>
      <c r="G33" s="48" t="s">
        <v>127</v>
      </c>
      <c r="H33" s="48" t="s">
        <v>127</v>
      </c>
      <c r="I33" s="48" t="s">
        <v>127</v>
      </c>
      <c r="J33" s="48" t="s">
        <v>127</v>
      </c>
      <c r="K33" s="48" t="s">
        <v>127</v>
      </c>
      <c r="L33" s="48" t="s">
        <v>127</v>
      </c>
      <c r="M33" s="48" t="s">
        <v>127</v>
      </c>
      <c r="N33" s="48" t="s">
        <v>127</v>
      </c>
      <c r="O33" s="48" t="s">
        <v>127</v>
      </c>
      <c r="P33" s="48" t="s">
        <v>127</v>
      </c>
      <c r="Q33" s="48" t="s">
        <v>127</v>
      </c>
      <c r="R33" s="48" t="s">
        <v>127</v>
      </c>
      <c r="S33" s="48" t="s">
        <v>127</v>
      </c>
      <c r="T33" s="48" t="s">
        <v>127</v>
      </c>
      <c r="U33" s="48" t="s">
        <v>127</v>
      </c>
      <c r="V33" s="48" t="s">
        <v>127</v>
      </c>
      <c r="W33" s="48" t="s">
        <v>127</v>
      </c>
      <c r="X33" s="48" t="s">
        <v>127</v>
      </c>
      <c r="Y33" s="48" t="s">
        <v>127</v>
      </c>
      <c r="Z33" s="48" t="s">
        <v>127</v>
      </c>
      <c r="AA33" s="48" t="s">
        <v>127</v>
      </c>
      <c r="AB33" s="48" t="s">
        <v>127</v>
      </c>
      <c r="AC33" s="48" t="s">
        <v>127</v>
      </c>
      <c r="AD33" s="48" t="s">
        <v>127</v>
      </c>
      <c r="AE33" s="48" t="s">
        <v>127</v>
      </c>
      <c r="AF33" s="48" t="s">
        <v>127</v>
      </c>
      <c r="AG33" s="48" t="s">
        <v>127</v>
      </c>
      <c r="AH33" s="48" t="s">
        <v>127</v>
      </c>
      <c r="AI33" s="48" t="s">
        <v>127</v>
      </c>
      <c r="AJ33" s="48" t="s">
        <v>127</v>
      </c>
      <c r="AK33" s="48" t="s">
        <v>127</v>
      </c>
      <c r="AL33" s="48" t="s">
        <v>127</v>
      </c>
      <c r="AM33" s="48" t="s">
        <v>127</v>
      </c>
      <c r="AN33" s="48" t="s">
        <v>127</v>
      </c>
      <c r="AO33" s="48" t="s">
        <v>127</v>
      </c>
      <c r="AP33" s="48" t="s">
        <v>127</v>
      </c>
      <c r="AQ33" s="48" t="s">
        <v>127</v>
      </c>
      <c r="AR33" s="48" t="s">
        <v>127</v>
      </c>
      <c r="AS33" s="48" t="s">
        <v>127</v>
      </c>
      <c r="AT33" s="48" t="s">
        <v>127</v>
      </c>
      <c r="AU33" s="48" t="s">
        <v>127</v>
      </c>
      <c r="AV33" s="48" t="s">
        <v>127</v>
      </c>
      <c r="AW33" s="48" t="s">
        <v>127</v>
      </c>
      <c r="AX33" s="48" t="s">
        <v>170</v>
      </c>
      <c r="AY33" s="48" t="s">
        <v>127</v>
      </c>
      <c r="AZ33" s="48" t="s">
        <v>127</v>
      </c>
      <c r="BA33" s="48" t="s">
        <v>127</v>
      </c>
      <c r="BB33" s="48" t="s">
        <v>127</v>
      </c>
      <c r="BC33" s="48" t="s">
        <v>127</v>
      </c>
      <c r="BD33" s="48" t="s">
        <v>127</v>
      </c>
      <c r="BE33" s="48" t="s">
        <v>127</v>
      </c>
      <c r="BF33" s="48" t="s">
        <v>127</v>
      </c>
      <c r="BG33" s="48" t="s">
        <v>127</v>
      </c>
      <c r="BH33" s="48" t="s">
        <v>127</v>
      </c>
      <c r="BI33" s="48" t="s">
        <v>127</v>
      </c>
      <c r="BJ33" s="48" t="s">
        <v>127</v>
      </c>
      <c r="BK33" s="48" t="s">
        <v>127</v>
      </c>
      <c r="BL33" s="48" t="s">
        <v>127</v>
      </c>
      <c r="BM33" s="48" t="s">
        <v>127</v>
      </c>
      <c r="BN33" s="24"/>
    </row>
    <row r="34" spans="1:67" x14ac:dyDescent="0.2">
      <c r="A34" s="24">
        <v>20</v>
      </c>
      <c r="B34" s="46">
        <v>43137</v>
      </c>
      <c r="C34" s="23">
        <v>17113604</v>
      </c>
      <c r="D34" s="34" t="s">
        <v>182</v>
      </c>
      <c r="E34" s="48" t="s">
        <v>154</v>
      </c>
      <c r="F34" s="48"/>
      <c r="G34" s="48"/>
      <c r="H34" s="48"/>
      <c r="I34" s="48"/>
      <c r="J34" s="48"/>
      <c r="K34" s="48" t="s">
        <v>127</v>
      </c>
      <c r="L34" s="48"/>
      <c r="M34" s="48" t="s">
        <v>154</v>
      </c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 t="s">
        <v>127</v>
      </c>
      <c r="Y34" s="48" t="s">
        <v>127</v>
      </c>
      <c r="Z34" s="48"/>
      <c r="AA34" s="48"/>
      <c r="AB34" s="48"/>
      <c r="AC34" s="48"/>
      <c r="AD34" s="48"/>
      <c r="AE34" s="48"/>
      <c r="AF34" s="48" t="s">
        <v>150</v>
      </c>
      <c r="AG34" s="48"/>
      <c r="AH34" s="48"/>
      <c r="AI34" s="48" t="s">
        <v>154</v>
      </c>
      <c r="AJ34" s="48"/>
      <c r="AK34" s="48"/>
      <c r="AL34" s="48" t="s">
        <v>154</v>
      </c>
      <c r="AM34" s="48" t="s">
        <v>154</v>
      </c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 t="s">
        <v>154</v>
      </c>
      <c r="AY34" s="48"/>
      <c r="AZ34" s="48" t="s">
        <v>127</v>
      </c>
      <c r="BA34" s="48"/>
      <c r="BB34" s="48"/>
      <c r="BC34" s="48" t="s">
        <v>154</v>
      </c>
      <c r="BD34" s="48" t="s">
        <v>154</v>
      </c>
      <c r="BE34" s="48"/>
      <c r="BF34" s="48"/>
      <c r="BG34" s="48" t="s">
        <v>154</v>
      </c>
      <c r="BH34" s="48"/>
      <c r="BI34" s="48"/>
      <c r="BJ34" s="48" t="s">
        <v>154</v>
      </c>
      <c r="BK34" s="48"/>
      <c r="BL34" s="48" t="s">
        <v>127</v>
      </c>
      <c r="BM34" s="48" t="s">
        <v>181</v>
      </c>
      <c r="BN34" s="24"/>
    </row>
    <row r="35" spans="1:67" ht="15.75" customHeight="1" x14ac:dyDescent="0.2">
      <c r="A35" s="23">
        <v>21</v>
      </c>
      <c r="B35" s="46">
        <v>40616</v>
      </c>
      <c r="C35" s="23">
        <v>17113605</v>
      </c>
      <c r="D35" s="32" t="s">
        <v>184</v>
      </c>
      <c r="E35" s="48" t="s">
        <v>127</v>
      </c>
      <c r="F35" s="48" t="s">
        <v>127</v>
      </c>
      <c r="G35" s="48" t="s">
        <v>127</v>
      </c>
      <c r="H35" s="48" t="s">
        <v>127</v>
      </c>
      <c r="I35" s="48" t="s">
        <v>127</v>
      </c>
      <c r="J35" s="48" t="s">
        <v>127</v>
      </c>
      <c r="K35" s="48" t="s">
        <v>127</v>
      </c>
      <c r="L35" s="48" t="s">
        <v>127</v>
      </c>
      <c r="M35" s="48" t="s">
        <v>154</v>
      </c>
      <c r="N35" s="48" t="s">
        <v>127</v>
      </c>
      <c r="O35" s="48" t="s">
        <v>127</v>
      </c>
      <c r="P35" s="48" t="s">
        <v>127</v>
      </c>
      <c r="Q35" s="48" t="s">
        <v>127</v>
      </c>
      <c r="R35" s="48" t="s">
        <v>127</v>
      </c>
      <c r="S35" s="48" t="s">
        <v>127</v>
      </c>
      <c r="T35" s="48" t="s">
        <v>127</v>
      </c>
      <c r="U35" s="48" t="s">
        <v>127</v>
      </c>
      <c r="V35" s="48" t="s">
        <v>127</v>
      </c>
      <c r="W35" s="48" t="s">
        <v>127</v>
      </c>
      <c r="X35" s="48" t="s">
        <v>127</v>
      </c>
      <c r="Y35" s="48" t="s">
        <v>127</v>
      </c>
      <c r="Z35" s="48" t="s">
        <v>127</v>
      </c>
      <c r="AA35" s="48" t="s">
        <v>127</v>
      </c>
      <c r="AB35" s="48" t="s">
        <v>127</v>
      </c>
      <c r="AC35" s="48" t="s">
        <v>127</v>
      </c>
      <c r="AD35" s="48" t="s">
        <v>127</v>
      </c>
      <c r="AE35" s="48" t="s">
        <v>127</v>
      </c>
      <c r="AF35" s="48" t="s">
        <v>127</v>
      </c>
      <c r="AG35" s="48" t="s">
        <v>127</v>
      </c>
      <c r="AH35" s="48" t="s">
        <v>127</v>
      </c>
      <c r="AI35" s="48" t="s">
        <v>127</v>
      </c>
      <c r="AJ35" s="48" t="s">
        <v>127</v>
      </c>
      <c r="AK35" s="48" t="s">
        <v>127</v>
      </c>
      <c r="AL35" s="48" t="s">
        <v>127</v>
      </c>
      <c r="AM35" s="48" t="s">
        <v>127</v>
      </c>
      <c r="AN35" s="48" t="s">
        <v>127</v>
      </c>
      <c r="AO35" s="48" t="s">
        <v>127</v>
      </c>
      <c r="AP35" s="48" t="s">
        <v>127</v>
      </c>
      <c r="AQ35" s="48" t="s">
        <v>127</v>
      </c>
      <c r="AR35" s="48" t="s">
        <v>127</v>
      </c>
      <c r="AS35" s="48" t="s">
        <v>127</v>
      </c>
      <c r="AT35" s="48" t="s">
        <v>127</v>
      </c>
      <c r="AU35" s="48" t="s">
        <v>127</v>
      </c>
      <c r="AV35" s="48" t="s">
        <v>127</v>
      </c>
      <c r="AW35" s="48" t="s">
        <v>127</v>
      </c>
      <c r="AX35" s="48" t="s">
        <v>127</v>
      </c>
      <c r="AY35" s="48" t="s">
        <v>127</v>
      </c>
      <c r="AZ35" s="48" t="s">
        <v>127</v>
      </c>
      <c r="BA35" s="48" t="s">
        <v>127</v>
      </c>
      <c r="BB35" s="48" t="s">
        <v>127</v>
      </c>
      <c r="BC35" s="48" t="s">
        <v>127</v>
      </c>
      <c r="BD35" s="48" t="s">
        <v>127</v>
      </c>
      <c r="BE35" s="48" t="s">
        <v>127</v>
      </c>
      <c r="BF35" s="48" t="s">
        <v>127</v>
      </c>
      <c r="BG35" s="48" t="s">
        <v>127</v>
      </c>
      <c r="BH35" s="48" t="s">
        <v>127</v>
      </c>
      <c r="BI35" s="48" t="s">
        <v>127</v>
      </c>
      <c r="BJ35" s="48" t="s">
        <v>127</v>
      </c>
      <c r="BK35" s="48" t="s">
        <v>127</v>
      </c>
      <c r="BL35" s="48" t="s">
        <v>127</v>
      </c>
      <c r="BM35" s="48" t="s">
        <v>127</v>
      </c>
      <c r="BN35" s="24"/>
    </row>
    <row r="36" spans="1:67" ht="15.75" customHeight="1" x14ac:dyDescent="0.2">
      <c r="A36" s="23">
        <v>22</v>
      </c>
      <c r="B36" s="46">
        <v>40527</v>
      </c>
      <c r="C36" s="23">
        <v>17113606</v>
      </c>
      <c r="D36" s="32" t="s">
        <v>186</v>
      </c>
      <c r="E36" s="48" t="s">
        <v>127</v>
      </c>
      <c r="F36" s="48" t="s">
        <v>127</v>
      </c>
      <c r="G36" s="48" t="s">
        <v>127</v>
      </c>
      <c r="H36" s="48" t="s">
        <v>127</v>
      </c>
      <c r="I36" s="48" t="s">
        <v>127</v>
      </c>
      <c r="J36" s="48" t="s">
        <v>127</v>
      </c>
      <c r="K36" s="48" t="s">
        <v>127</v>
      </c>
      <c r="L36" s="48" t="s">
        <v>127</v>
      </c>
      <c r="M36" s="48" t="s">
        <v>127</v>
      </c>
      <c r="N36" s="48" t="s">
        <v>127</v>
      </c>
      <c r="O36" s="48" t="s">
        <v>127</v>
      </c>
      <c r="P36" s="48" t="s">
        <v>127</v>
      </c>
      <c r="Q36" s="48" t="s">
        <v>127</v>
      </c>
      <c r="R36" s="48" t="s">
        <v>127</v>
      </c>
      <c r="S36" s="48" t="s">
        <v>127</v>
      </c>
      <c r="T36" s="48" t="s">
        <v>127</v>
      </c>
      <c r="U36" s="48" t="s">
        <v>127</v>
      </c>
      <c r="V36" s="48" t="s">
        <v>127</v>
      </c>
      <c r="W36" s="48" t="s">
        <v>127</v>
      </c>
      <c r="X36" s="48" t="s">
        <v>127</v>
      </c>
      <c r="Y36" s="48" t="s">
        <v>127</v>
      </c>
      <c r="Z36" s="48" t="s">
        <v>127</v>
      </c>
      <c r="AA36" s="48" t="s">
        <v>127</v>
      </c>
      <c r="AB36" s="48" t="s">
        <v>127</v>
      </c>
      <c r="AC36" s="48" t="s">
        <v>127</v>
      </c>
      <c r="AD36" s="48" t="s">
        <v>127</v>
      </c>
      <c r="AE36" s="48" t="s">
        <v>127</v>
      </c>
      <c r="AF36" s="48" t="s">
        <v>127</v>
      </c>
      <c r="AG36" s="48" t="s">
        <v>127</v>
      </c>
      <c r="AH36" s="48" t="s">
        <v>127</v>
      </c>
      <c r="AI36" s="48" t="s">
        <v>127</v>
      </c>
      <c r="AJ36" s="48" t="s">
        <v>127</v>
      </c>
      <c r="AK36" s="48" t="s">
        <v>127</v>
      </c>
      <c r="AL36" s="48" t="s">
        <v>127</v>
      </c>
      <c r="AM36" s="48" t="s">
        <v>127</v>
      </c>
      <c r="AN36" s="48" t="s">
        <v>127</v>
      </c>
      <c r="AO36" s="48" t="s">
        <v>127</v>
      </c>
      <c r="AP36" s="48" t="s">
        <v>127</v>
      </c>
      <c r="AQ36" s="48" t="s">
        <v>127</v>
      </c>
      <c r="AR36" s="48" t="s">
        <v>127</v>
      </c>
      <c r="AS36" s="48" t="s">
        <v>127</v>
      </c>
      <c r="AT36" s="48" t="s">
        <v>127</v>
      </c>
      <c r="AU36" s="48" t="s">
        <v>127</v>
      </c>
      <c r="AV36" s="48" t="s">
        <v>127</v>
      </c>
      <c r="AW36" s="48" t="s">
        <v>127</v>
      </c>
      <c r="AX36" s="48" t="s">
        <v>127</v>
      </c>
      <c r="AY36" s="48" t="s">
        <v>127</v>
      </c>
      <c r="AZ36" s="48" t="s">
        <v>127</v>
      </c>
      <c r="BA36" s="48" t="s">
        <v>127</v>
      </c>
      <c r="BB36" s="48" t="s">
        <v>127</v>
      </c>
      <c r="BC36" s="48" t="s">
        <v>154</v>
      </c>
      <c r="BD36" s="48" t="s">
        <v>154</v>
      </c>
      <c r="BE36" s="48" t="s">
        <v>127</v>
      </c>
      <c r="BF36" s="48" t="s">
        <v>127</v>
      </c>
      <c r="BG36" s="48" t="s">
        <v>127</v>
      </c>
      <c r="BH36" s="48" t="s">
        <v>127</v>
      </c>
      <c r="BI36" s="48" t="s">
        <v>127</v>
      </c>
      <c r="BJ36" s="48" t="s">
        <v>127</v>
      </c>
      <c r="BK36" s="48" t="s">
        <v>127</v>
      </c>
      <c r="BL36" s="48" t="s">
        <v>127</v>
      </c>
      <c r="BM36" s="48" t="s">
        <v>127</v>
      </c>
      <c r="BN36" s="24"/>
    </row>
    <row r="37" spans="1:67" ht="15.75" customHeight="1" x14ac:dyDescent="0.2">
      <c r="A37" s="23">
        <v>22</v>
      </c>
      <c r="B37" s="46">
        <v>42206</v>
      </c>
      <c r="C37" s="23">
        <v>17113606</v>
      </c>
      <c r="D37" s="32" t="s">
        <v>186</v>
      </c>
      <c r="E37" s="48" t="s">
        <v>127</v>
      </c>
      <c r="F37" s="48" t="s">
        <v>127</v>
      </c>
      <c r="G37" s="48" t="s">
        <v>127</v>
      </c>
      <c r="H37" s="48" t="s">
        <v>127</v>
      </c>
      <c r="I37" s="48" t="s">
        <v>127</v>
      </c>
      <c r="J37" s="48" t="s">
        <v>127</v>
      </c>
      <c r="K37" s="48" t="s">
        <v>127</v>
      </c>
      <c r="L37" s="48" t="s">
        <v>127</v>
      </c>
      <c r="M37" s="48" t="s">
        <v>127</v>
      </c>
      <c r="N37" s="48" t="s">
        <v>127</v>
      </c>
      <c r="O37" s="48" t="s">
        <v>127</v>
      </c>
      <c r="P37" s="48" t="s">
        <v>127</v>
      </c>
      <c r="Q37" s="48" t="s">
        <v>127</v>
      </c>
      <c r="R37" s="48" t="s">
        <v>127</v>
      </c>
      <c r="S37" s="48" t="s">
        <v>127</v>
      </c>
      <c r="T37" s="48" t="s">
        <v>127</v>
      </c>
      <c r="U37" s="48" t="s">
        <v>127</v>
      </c>
      <c r="V37" s="48" t="s">
        <v>127</v>
      </c>
      <c r="W37" s="48" t="s">
        <v>127</v>
      </c>
      <c r="X37" s="48" t="s">
        <v>127</v>
      </c>
      <c r="Y37" s="48" t="s">
        <v>127</v>
      </c>
      <c r="Z37" s="48" t="s">
        <v>127</v>
      </c>
      <c r="AA37" s="48" t="s">
        <v>127</v>
      </c>
      <c r="AB37" s="48" t="s">
        <v>127</v>
      </c>
      <c r="AC37" s="48" t="s">
        <v>127</v>
      </c>
      <c r="AD37" s="48" t="s">
        <v>127</v>
      </c>
      <c r="AE37" s="48" t="s">
        <v>127</v>
      </c>
      <c r="AF37" s="48" t="s">
        <v>127</v>
      </c>
      <c r="AG37" s="48" t="s">
        <v>127</v>
      </c>
      <c r="AH37" s="48" t="s">
        <v>127</v>
      </c>
      <c r="AI37" s="48" t="s">
        <v>127</v>
      </c>
      <c r="AJ37" s="48" t="s">
        <v>127</v>
      </c>
      <c r="AK37" s="48" t="s">
        <v>127</v>
      </c>
      <c r="AL37" s="48" t="s">
        <v>127</v>
      </c>
      <c r="AM37" s="48" t="s">
        <v>127</v>
      </c>
      <c r="AN37" s="48" t="s">
        <v>127</v>
      </c>
      <c r="AO37" s="48" t="s">
        <v>127</v>
      </c>
      <c r="AP37" s="48" t="s">
        <v>127</v>
      </c>
      <c r="AQ37" s="48" t="s">
        <v>127</v>
      </c>
      <c r="AR37" s="48" t="s">
        <v>127</v>
      </c>
      <c r="AS37" s="48" t="s">
        <v>127</v>
      </c>
      <c r="AT37" s="48" t="s">
        <v>127</v>
      </c>
      <c r="AU37" s="48" t="s">
        <v>127</v>
      </c>
      <c r="AV37" s="48" t="s">
        <v>127</v>
      </c>
      <c r="AW37" s="48" t="s">
        <v>127</v>
      </c>
      <c r="AX37" s="48" t="s">
        <v>127</v>
      </c>
      <c r="AY37" s="48" t="s">
        <v>127</v>
      </c>
      <c r="AZ37" s="48" t="s">
        <v>127</v>
      </c>
      <c r="BA37" s="48" t="s">
        <v>127</v>
      </c>
      <c r="BB37" s="48" t="s">
        <v>127</v>
      </c>
      <c r="BC37" s="48" t="s">
        <v>127</v>
      </c>
      <c r="BD37" s="48">
        <v>1.89</v>
      </c>
      <c r="BE37" s="48" t="s">
        <v>127</v>
      </c>
      <c r="BF37" s="48" t="s">
        <v>127</v>
      </c>
      <c r="BG37" s="48" t="s">
        <v>127</v>
      </c>
      <c r="BH37" s="48" t="s">
        <v>127</v>
      </c>
      <c r="BI37" s="48" t="s">
        <v>127</v>
      </c>
      <c r="BJ37" s="48" t="s">
        <v>127</v>
      </c>
      <c r="BK37" s="48" t="s">
        <v>127</v>
      </c>
      <c r="BL37" s="48" t="s">
        <v>127</v>
      </c>
      <c r="BM37" s="48" t="s">
        <v>168</v>
      </c>
      <c r="BN37" s="24"/>
    </row>
    <row r="38" spans="1:67" x14ac:dyDescent="0.2">
      <c r="A38" s="23">
        <v>22</v>
      </c>
      <c r="B38" s="46">
        <v>42892</v>
      </c>
      <c r="C38" s="23">
        <v>17113606</v>
      </c>
      <c r="D38" s="32" t="s">
        <v>186</v>
      </c>
      <c r="E38" s="48" t="s">
        <v>127</v>
      </c>
      <c r="F38" s="48" t="s">
        <v>127</v>
      </c>
      <c r="G38" s="48" t="s">
        <v>127</v>
      </c>
      <c r="H38" s="48" t="s">
        <v>127</v>
      </c>
      <c r="I38" s="48" t="s">
        <v>127</v>
      </c>
      <c r="J38" s="48" t="s">
        <v>127</v>
      </c>
      <c r="K38" s="48" t="s">
        <v>127</v>
      </c>
      <c r="L38" s="48" t="s">
        <v>127</v>
      </c>
      <c r="M38" s="48" t="s">
        <v>127</v>
      </c>
      <c r="N38" s="48" t="s">
        <v>127</v>
      </c>
      <c r="O38" s="48" t="s">
        <v>127</v>
      </c>
      <c r="P38" s="48" t="s">
        <v>127</v>
      </c>
      <c r="Q38" s="48" t="s">
        <v>127</v>
      </c>
      <c r="R38" s="48" t="s">
        <v>127</v>
      </c>
      <c r="S38" s="48" t="s">
        <v>127</v>
      </c>
      <c r="T38" s="48" t="s">
        <v>127</v>
      </c>
      <c r="U38" s="48" t="s">
        <v>127</v>
      </c>
      <c r="V38" s="48" t="s">
        <v>127</v>
      </c>
      <c r="W38" s="48" t="s">
        <v>127</v>
      </c>
      <c r="X38" s="48" t="s">
        <v>127</v>
      </c>
      <c r="Y38" s="48" t="s">
        <v>127</v>
      </c>
      <c r="Z38" s="48" t="s">
        <v>127</v>
      </c>
      <c r="AA38" s="48" t="s">
        <v>127</v>
      </c>
      <c r="AB38" s="48" t="s">
        <v>127</v>
      </c>
      <c r="AC38" s="48" t="s">
        <v>127</v>
      </c>
      <c r="AD38" s="48" t="s">
        <v>127</v>
      </c>
      <c r="AE38" s="48" t="s">
        <v>127</v>
      </c>
      <c r="AF38" s="48" t="s">
        <v>127</v>
      </c>
      <c r="AG38" s="48" t="s">
        <v>127</v>
      </c>
      <c r="AH38" s="48" t="s">
        <v>127</v>
      </c>
      <c r="AI38" s="48" t="s">
        <v>127</v>
      </c>
      <c r="AJ38" s="48" t="s">
        <v>127</v>
      </c>
      <c r="AK38" s="48" t="s">
        <v>127</v>
      </c>
      <c r="AL38" s="48" t="s">
        <v>127</v>
      </c>
      <c r="AM38" s="48" t="s">
        <v>127</v>
      </c>
      <c r="AN38" s="48" t="s">
        <v>127</v>
      </c>
      <c r="AO38" s="48" t="s">
        <v>127</v>
      </c>
      <c r="AP38" s="48" t="s">
        <v>127</v>
      </c>
      <c r="AQ38" s="48" t="s">
        <v>127</v>
      </c>
      <c r="AR38" s="48" t="s">
        <v>127</v>
      </c>
      <c r="AS38" s="48" t="s">
        <v>127</v>
      </c>
      <c r="AT38" s="48" t="s">
        <v>127</v>
      </c>
      <c r="AU38" s="48" t="s">
        <v>127</v>
      </c>
      <c r="AV38" s="48" t="s">
        <v>127</v>
      </c>
      <c r="AW38" s="48" t="s">
        <v>127</v>
      </c>
      <c r="AX38" s="48" t="s">
        <v>170</v>
      </c>
      <c r="AY38" s="48" t="s">
        <v>127</v>
      </c>
      <c r="AZ38" s="48" t="s">
        <v>127</v>
      </c>
      <c r="BA38" s="48" t="s">
        <v>127</v>
      </c>
      <c r="BB38" s="48" t="s">
        <v>127</v>
      </c>
      <c r="BC38" s="48" t="s">
        <v>127</v>
      </c>
      <c r="BD38" s="48" t="s">
        <v>127</v>
      </c>
      <c r="BE38" s="48" t="s">
        <v>127</v>
      </c>
      <c r="BF38" s="48" t="s">
        <v>127</v>
      </c>
      <c r="BG38" s="48" t="s">
        <v>127</v>
      </c>
      <c r="BH38" s="48" t="s">
        <v>127</v>
      </c>
      <c r="BI38" s="48" t="s">
        <v>127</v>
      </c>
      <c r="BJ38" s="48" t="s">
        <v>127</v>
      </c>
      <c r="BK38" s="48" t="s">
        <v>127</v>
      </c>
      <c r="BL38" s="48" t="s">
        <v>127</v>
      </c>
      <c r="BM38" s="48" t="s">
        <v>127</v>
      </c>
      <c r="BN38" s="24"/>
    </row>
    <row r="39" spans="1:67" x14ac:dyDescent="0.2">
      <c r="A39" s="23">
        <v>22</v>
      </c>
      <c r="B39" s="46">
        <v>43137</v>
      </c>
      <c r="C39" s="23">
        <v>17113606</v>
      </c>
      <c r="D39" s="32" t="s">
        <v>186</v>
      </c>
      <c r="E39" s="48" t="s">
        <v>154</v>
      </c>
      <c r="F39" s="48"/>
      <c r="G39" s="48"/>
      <c r="H39" s="48"/>
      <c r="I39" s="48"/>
      <c r="J39" s="48"/>
      <c r="K39" s="48" t="s">
        <v>127</v>
      </c>
      <c r="L39" s="48"/>
      <c r="M39" s="48" t="s">
        <v>154</v>
      </c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 t="s">
        <v>127</v>
      </c>
      <c r="Y39" s="48" t="s">
        <v>127</v>
      </c>
      <c r="Z39" s="48"/>
      <c r="AA39" s="48"/>
      <c r="AB39" s="48"/>
      <c r="AC39" s="48"/>
      <c r="AD39" s="48"/>
      <c r="AE39" s="48"/>
      <c r="AF39" s="48" t="s">
        <v>150</v>
      </c>
      <c r="AG39" s="48"/>
      <c r="AH39" s="48"/>
      <c r="AI39" s="48" t="s">
        <v>154</v>
      </c>
      <c r="AJ39" s="48"/>
      <c r="AK39" s="48"/>
      <c r="AL39" s="48" t="s">
        <v>154</v>
      </c>
      <c r="AM39" s="48" t="s">
        <v>154</v>
      </c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 t="s">
        <v>154</v>
      </c>
      <c r="AY39" s="48"/>
      <c r="AZ39" s="48" t="s">
        <v>127</v>
      </c>
      <c r="BA39" s="48"/>
      <c r="BB39" s="48"/>
      <c r="BC39" s="48" t="s">
        <v>154</v>
      </c>
      <c r="BD39" s="48" t="s">
        <v>154</v>
      </c>
      <c r="BE39" s="48"/>
      <c r="BF39" s="48"/>
      <c r="BG39" s="48" t="s">
        <v>154</v>
      </c>
      <c r="BH39" s="48"/>
      <c r="BI39" s="48"/>
      <c r="BJ39" s="48" t="s">
        <v>154</v>
      </c>
      <c r="BK39" s="48"/>
      <c r="BL39" s="48" t="s">
        <v>127</v>
      </c>
      <c r="BM39" s="48" t="s">
        <v>181</v>
      </c>
      <c r="BN39" s="24"/>
      <c r="BO39" s="6"/>
    </row>
    <row r="40" spans="1:67" x14ac:dyDescent="0.2">
      <c r="A40" s="23">
        <v>23</v>
      </c>
      <c r="B40" s="46">
        <v>40681</v>
      </c>
      <c r="C40" s="23">
        <v>17113607</v>
      </c>
      <c r="D40" s="32" t="s">
        <v>187</v>
      </c>
      <c r="E40" s="48" t="s">
        <v>153</v>
      </c>
      <c r="F40" s="48"/>
      <c r="G40" s="48"/>
      <c r="H40" s="48"/>
      <c r="I40" s="48"/>
      <c r="J40" s="48" t="s">
        <v>153</v>
      </c>
      <c r="K40" s="48"/>
      <c r="L40" s="48"/>
      <c r="M40" s="48" t="s">
        <v>153</v>
      </c>
      <c r="N40" s="48"/>
      <c r="O40" s="48"/>
      <c r="P40" s="48"/>
      <c r="Q40" s="48" t="s">
        <v>179</v>
      </c>
      <c r="R40" s="48" t="s">
        <v>153</v>
      </c>
      <c r="S40" s="48"/>
      <c r="T40" s="48"/>
      <c r="U40" s="48"/>
      <c r="V40" s="48"/>
      <c r="W40" s="48" t="s">
        <v>153</v>
      </c>
      <c r="X40" s="48"/>
      <c r="Y40" s="48" t="s">
        <v>153</v>
      </c>
      <c r="Z40" s="48"/>
      <c r="AA40" s="48"/>
      <c r="AB40" s="48"/>
      <c r="AC40" s="48"/>
      <c r="AD40" s="48"/>
      <c r="AE40" s="48"/>
      <c r="AF40" s="48" t="s">
        <v>153</v>
      </c>
      <c r="AG40" s="48"/>
      <c r="AH40" s="48" t="s">
        <v>153</v>
      </c>
      <c r="AI40" s="48" t="s">
        <v>153</v>
      </c>
      <c r="AJ40" s="48"/>
      <c r="AK40" s="48"/>
      <c r="AL40" s="48" t="s">
        <v>153</v>
      </c>
      <c r="AM40" s="48"/>
      <c r="AN40" s="48"/>
      <c r="AO40" s="48"/>
      <c r="AP40" s="48"/>
      <c r="AQ40" s="48" t="s">
        <v>153</v>
      </c>
      <c r="AR40" s="48"/>
      <c r="AS40" s="48"/>
      <c r="AT40" s="48"/>
      <c r="AU40" s="48" t="s">
        <v>153</v>
      </c>
      <c r="AV40" s="48"/>
      <c r="AW40" s="48" t="s">
        <v>153</v>
      </c>
      <c r="AX40" s="48">
        <v>0.2</v>
      </c>
      <c r="AY40" s="48"/>
      <c r="AZ40" s="48"/>
      <c r="BA40" s="48"/>
      <c r="BB40" s="48"/>
      <c r="BC40" s="48" t="s">
        <v>153</v>
      </c>
      <c r="BD40" s="48" t="s">
        <v>153</v>
      </c>
      <c r="BE40" s="48"/>
      <c r="BF40" s="48"/>
      <c r="BG40" s="48"/>
      <c r="BH40" s="48"/>
      <c r="BI40" s="48"/>
      <c r="BJ40" s="48"/>
      <c r="BK40" s="48"/>
      <c r="BL40" s="48" t="s">
        <v>153</v>
      </c>
      <c r="BM40" s="48"/>
      <c r="BN40" s="24"/>
    </row>
    <row r="41" spans="1:67" x14ac:dyDescent="0.2">
      <c r="A41" s="23">
        <v>23</v>
      </c>
      <c r="B41" s="46">
        <v>42206</v>
      </c>
      <c r="C41" s="23">
        <v>17113607</v>
      </c>
      <c r="D41" s="32" t="s">
        <v>187</v>
      </c>
      <c r="E41" s="48" t="s">
        <v>127</v>
      </c>
      <c r="F41" s="48" t="s">
        <v>127</v>
      </c>
      <c r="G41" s="48" t="s">
        <v>127</v>
      </c>
      <c r="H41" s="48" t="s">
        <v>127</v>
      </c>
      <c r="I41" s="48" t="s">
        <v>127</v>
      </c>
      <c r="J41" s="48" t="s">
        <v>127</v>
      </c>
      <c r="K41" s="48" t="s">
        <v>127</v>
      </c>
      <c r="L41" s="48" t="s">
        <v>127</v>
      </c>
      <c r="M41" s="48" t="s">
        <v>127</v>
      </c>
      <c r="N41" s="48" t="s">
        <v>127</v>
      </c>
      <c r="O41" s="48" t="s">
        <v>127</v>
      </c>
      <c r="P41" s="48" t="s">
        <v>127</v>
      </c>
      <c r="Q41" s="48" t="s">
        <v>127</v>
      </c>
      <c r="R41" s="48" t="s">
        <v>127</v>
      </c>
      <c r="S41" s="48" t="s">
        <v>127</v>
      </c>
      <c r="T41" s="48" t="s">
        <v>127</v>
      </c>
      <c r="U41" s="48" t="s">
        <v>127</v>
      </c>
      <c r="V41" s="48" t="s">
        <v>127</v>
      </c>
      <c r="W41" s="48" t="s">
        <v>127</v>
      </c>
      <c r="X41" s="48" t="s">
        <v>127</v>
      </c>
      <c r="Y41" s="48" t="s">
        <v>127</v>
      </c>
      <c r="Z41" s="48" t="s">
        <v>127</v>
      </c>
      <c r="AA41" s="48" t="s">
        <v>127</v>
      </c>
      <c r="AB41" s="48" t="s">
        <v>127</v>
      </c>
      <c r="AC41" s="48" t="s">
        <v>127</v>
      </c>
      <c r="AD41" s="48" t="s">
        <v>127</v>
      </c>
      <c r="AE41" s="48" t="s">
        <v>127</v>
      </c>
      <c r="AF41" s="48" t="s">
        <v>127</v>
      </c>
      <c r="AG41" s="48" t="s">
        <v>127</v>
      </c>
      <c r="AH41" s="48" t="s">
        <v>127</v>
      </c>
      <c r="AI41" s="48" t="s">
        <v>127</v>
      </c>
      <c r="AJ41" s="48" t="s">
        <v>127</v>
      </c>
      <c r="AK41" s="48" t="s">
        <v>127</v>
      </c>
      <c r="AL41" s="48" t="s">
        <v>127</v>
      </c>
      <c r="AM41" s="48" t="s">
        <v>127</v>
      </c>
      <c r="AN41" s="48" t="s">
        <v>127</v>
      </c>
      <c r="AO41" s="48" t="s">
        <v>127</v>
      </c>
      <c r="AP41" s="48" t="s">
        <v>127</v>
      </c>
      <c r="AQ41" s="48" t="s">
        <v>127</v>
      </c>
      <c r="AR41" s="48" t="s">
        <v>127</v>
      </c>
      <c r="AS41" s="48" t="s">
        <v>127</v>
      </c>
      <c r="AT41" s="48" t="s">
        <v>127</v>
      </c>
      <c r="AU41" s="48" t="s">
        <v>127</v>
      </c>
      <c r="AV41" s="48" t="s">
        <v>127</v>
      </c>
      <c r="AW41" s="48" t="s">
        <v>127</v>
      </c>
      <c r="AX41" s="48" t="s">
        <v>127</v>
      </c>
      <c r="AY41" s="48" t="s">
        <v>127</v>
      </c>
      <c r="AZ41" s="48" t="s">
        <v>127</v>
      </c>
      <c r="BA41" s="48" t="s">
        <v>127</v>
      </c>
      <c r="BB41" s="48" t="s">
        <v>127</v>
      </c>
      <c r="BC41" s="48" t="s">
        <v>127</v>
      </c>
      <c r="BD41" s="48" t="s">
        <v>127</v>
      </c>
      <c r="BE41" s="48" t="s">
        <v>127</v>
      </c>
      <c r="BF41" s="48" t="s">
        <v>127</v>
      </c>
      <c r="BG41" s="48" t="s">
        <v>127</v>
      </c>
      <c r="BH41" s="48" t="s">
        <v>127</v>
      </c>
      <c r="BI41" s="48" t="s">
        <v>127</v>
      </c>
      <c r="BJ41" s="48" t="s">
        <v>127</v>
      </c>
      <c r="BK41" s="48" t="s">
        <v>127</v>
      </c>
      <c r="BL41" s="48" t="s">
        <v>127</v>
      </c>
      <c r="BM41" s="48" t="s">
        <v>127</v>
      </c>
      <c r="BN41" s="24"/>
    </row>
    <row r="42" spans="1:67" x14ac:dyDescent="0.2">
      <c r="A42" s="23">
        <v>23</v>
      </c>
      <c r="B42" s="46">
        <v>42892</v>
      </c>
      <c r="C42" s="23">
        <v>17113607</v>
      </c>
      <c r="D42" s="32" t="s">
        <v>187</v>
      </c>
      <c r="E42" s="48" t="s">
        <v>127</v>
      </c>
      <c r="F42" s="48" t="s">
        <v>127</v>
      </c>
      <c r="G42" s="48" t="s">
        <v>127</v>
      </c>
      <c r="H42" s="48" t="s">
        <v>127</v>
      </c>
      <c r="I42" s="48" t="s">
        <v>127</v>
      </c>
      <c r="J42" s="48" t="s">
        <v>127</v>
      </c>
      <c r="K42" s="48" t="s">
        <v>127</v>
      </c>
      <c r="L42" s="48" t="s">
        <v>127</v>
      </c>
      <c r="M42" s="48" t="s">
        <v>127</v>
      </c>
      <c r="N42" s="48" t="s">
        <v>127</v>
      </c>
      <c r="O42" s="48" t="s">
        <v>127</v>
      </c>
      <c r="P42" s="48" t="s">
        <v>127</v>
      </c>
      <c r="Q42" s="48" t="s">
        <v>127</v>
      </c>
      <c r="R42" s="48" t="s">
        <v>127</v>
      </c>
      <c r="S42" s="48" t="s">
        <v>127</v>
      </c>
      <c r="T42" s="48" t="s">
        <v>127</v>
      </c>
      <c r="U42" s="48" t="s">
        <v>127</v>
      </c>
      <c r="V42" s="48" t="s">
        <v>127</v>
      </c>
      <c r="W42" s="48" t="s">
        <v>127</v>
      </c>
      <c r="X42" s="48" t="s">
        <v>127</v>
      </c>
      <c r="Y42" s="48" t="s">
        <v>127</v>
      </c>
      <c r="Z42" s="48" t="s">
        <v>127</v>
      </c>
      <c r="AA42" s="48" t="s">
        <v>127</v>
      </c>
      <c r="AB42" s="48" t="s">
        <v>127</v>
      </c>
      <c r="AC42" s="48" t="s">
        <v>127</v>
      </c>
      <c r="AD42" s="48" t="s">
        <v>127</v>
      </c>
      <c r="AE42" s="48" t="s">
        <v>127</v>
      </c>
      <c r="AF42" s="48" t="s">
        <v>127</v>
      </c>
      <c r="AG42" s="48" t="s">
        <v>127</v>
      </c>
      <c r="AH42" s="48" t="s">
        <v>127</v>
      </c>
      <c r="AI42" s="48" t="s">
        <v>127</v>
      </c>
      <c r="AJ42" s="48" t="s">
        <v>127</v>
      </c>
      <c r="AK42" s="48" t="s">
        <v>127</v>
      </c>
      <c r="AL42" s="48" t="s">
        <v>127</v>
      </c>
      <c r="AM42" s="48" t="s">
        <v>127</v>
      </c>
      <c r="AN42" s="48" t="s">
        <v>127</v>
      </c>
      <c r="AO42" s="48" t="s">
        <v>127</v>
      </c>
      <c r="AP42" s="48" t="s">
        <v>127</v>
      </c>
      <c r="AQ42" s="48" t="s">
        <v>127</v>
      </c>
      <c r="AR42" s="48" t="s">
        <v>127</v>
      </c>
      <c r="AS42" s="48" t="s">
        <v>127</v>
      </c>
      <c r="AT42" s="48" t="s">
        <v>127</v>
      </c>
      <c r="AU42" s="48" t="s">
        <v>127</v>
      </c>
      <c r="AV42" s="48" t="s">
        <v>127</v>
      </c>
      <c r="AW42" s="48" t="s">
        <v>127</v>
      </c>
      <c r="AX42" s="48" t="s">
        <v>170</v>
      </c>
      <c r="AY42" s="48" t="s">
        <v>127</v>
      </c>
      <c r="AZ42" s="48" t="s">
        <v>127</v>
      </c>
      <c r="BA42" s="48" t="s">
        <v>127</v>
      </c>
      <c r="BB42" s="48" t="s">
        <v>127</v>
      </c>
      <c r="BC42" s="48" t="s">
        <v>127</v>
      </c>
      <c r="BD42" s="48" t="s">
        <v>127</v>
      </c>
      <c r="BE42" s="48" t="s">
        <v>127</v>
      </c>
      <c r="BF42" s="48" t="s">
        <v>127</v>
      </c>
      <c r="BG42" s="48" t="s">
        <v>127</v>
      </c>
      <c r="BH42" s="48" t="s">
        <v>127</v>
      </c>
      <c r="BI42" s="48" t="s">
        <v>127</v>
      </c>
      <c r="BJ42" s="48" t="s">
        <v>127</v>
      </c>
      <c r="BK42" s="48" t="s">
        <v>127</v>
      </c>
      <c r="BL42" s="48" t="s">
        <v>127</v>
      </c>
      <c r="BM42" s="48" t="s">
        <v>127</v>
      </c>
      <c r="BN42" s="24"/>
    </row>
    <row r="43" spans="1:67" x14ac:dyDescent="0.2">
      <c r="A43" s="24">
        <v>23</v>
      </c>
      <c r="B43" s="46">
        <v>43165</v>
      </c>
      <c r="C43" s="23">
        <v>17113607</v>
      </c>
      <c r="D43" s="32" t="s">
        <v>187</v>
      </c>
      <c r="E43" s="48"/>
      <c r="F43" s="48"/>
      <c r="G43" s="48"/>
      <c r="H43" s="48"/>
      <c r="I43" s="48"/>
      <c r="J43" s="48"/>
      <c r="K43" s="48" t="s">
        <v>127</v>
      </c>
      <c r="L43" s="48"/>
      <c r="M43" s="48" t="s">
        <v>154</v>
      </c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 t="s">
        <v>127</v>
      </c>
      <c r="Y43" s="48" t="s">
        <v>127</v>
      </c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 t="s">
        <v>154</v>
      </c>
      <c r="AY43" s="48"/>
      <c r="AZ43" s="48" t="s">
        <v>127</v>
      </c>
      <c r="BA43" s="48"/>
      <c r="BB43" s="48"/>
      <c r="BC43" s="48" t="s">
        <v>154</v>
      </c>
      <c r="BD43" s="48"/>
      <c r="BE43" s="48"/>
      <c r="BF43" s="48"/>
      <c r="BG43" s="48"/>
      <c r="BH43" s="48"/>
      <c r="BI43" s="48"/>
      <c r="BJ43" s="48"/>
      <c r="BK43" s="48"/>
      <c r="BL43" s="48" t="s">
        <v>127</v>
      </c>
      <c r="BM43" s="48"/>
      <c r="BN43" s="24"/>
      <c r="BO43" s="6"/>
    </row>
    <row r="44" spans="1:67" x14ac:dyDescent="0.2">
      <c r="A44" s="23">
        <v>24</v>
      </c>
      <c r="B44" s="46">
        <v>40325</v>
      </c>
      <c r="C44" s="23">
        <v>17113609</v>
      </c>
      <c r="D44" s="32" t="s">
        <v>188</v>
      </c>
      <c r="E44" s="48" t="s">
        <v>127</v>
      </c>
      <c r="F44" s="48" t="s">
        <v>127</v>
      </c>
      <c r="G44" s="48" t="s">
        <v>127</v>
      </c>
      <c r="H44" s="48" t="s">
        <v>127</v>
      </c>
      <c r="I44" s="48" t="s">
        <v>127</v>
      </c>
      <c r="J44" s="48" t="s">
        <v>127</v>
      </c>
      <c r="K44" s="48" t="s">
        <v>127</v>
      </c>
      <c r="L44" s="48" t="s">
        <v>127</v>
      </c>
      <c r="M44" s="48" t="s">
        <v>127</v>
      </c>
      <c r="N44" s="48" t="s">
        <v>127</v>
      </c>
      <c r="O44" s="48" t="s">
        <v>127</v>
      </c>
      <c r="P44" s="48" t="s">
        <v>127</v>
      </c>
      <c r="Q44" s="48" t="s">
        <v>127</v>
      </c>
      <c r="R44" s="48" t="s">
        <v>127</v>
      </c>
      <c r="S44" s="48" t="s">
        <v>127</v>
      </c>
      <c r="T44" s="48" t="s">
        <v>127</v>
      </c>
      <c r="U44" s="48" t="s">
        <v>127</v>
      </c>
      <c r="V44" s="48" t="s">
        <v>127</v>
      </c>
      <c r="W44" s="48" t="s">
        <v>127</v>
      </c>
      <c r="X44" s="48" t="s">
        <v>127</v>
      </c>
      <c r="Y44" s="48" t="s">
        <v>127</v>
      </c>
      <c r="Z44" s="48" t="s">
        <v>127</v>
      </c>
      <c r="AA44" s="48" t="s">
        <v>127</v>
      </c>
      <c r="AB44" s="48" t="s">
        <v>127</v>
      </c>
      <c r="AC44" s="48" t="s">
        <v>127</v>
      </c>
      <c r="AD44" s="48" t="s">
        <v>127</v>
      </c>
      <c r="AE44" s="48" t="s">
        <v>127</v>
      </c>
      <c r="AF44" s="48" t="s">
        <v>127</v>
      </c>
      <c r="AG44" s="48" t="s">
        <v>127</v>
      </c>
      <c r="AH44" s="48" t="s">
        <v>127</v>
      </c>
      <c r="AI44" s="48" t="s">
        <v>127</v>
      </c>
      <c r="AJ44" s="48" t="s">
        <v>127</v>
      </c>
      <c r="AK44" s="48" t="s">
        <v>127</v>
      </c>
      <c r="AL44" s="48" t="s">
        <v>127</v>
      </c>
      <c r="AM44" s="48" t="s">
        <v>127</v>
      </c>
      <c r="AN44" s="48" t="s">
        <v>127</v>
      </c>
      <c r="AO44" s="48" t="s">
        <v>127</v>
      </c>
      <c r="AP44" s="48" t="s">
        <v>127</v>
      </c>
      <c r="AQ44" s="48" t="s">
        <v>127</v>
      </c>
      <c r="AR44" s="48" t="s">
        <v>127</v>
      </c>
      <c r="AS44" s="48" t="s">
        <v>127</v>
      </c>
      <c r="AT44" s="48" t="s">
        <v>127</v>
      </c>
      <c r="AU44" s="48" t="s">
        <v>127</v>
      </c>
      <c r="AV44" s="48" t="s">
        <v>127</v>
      </c>
      <c r="AW44" s="48" t="s">
        <v>127</v>
      </c>
      <c r="AX44" s="48" t="s">
        <v>133</v>
      </c>
      <c r="AY44" s="48" t="s">
        <v>127</v>
      </c>
      <c r="AZ44" s="48" t="s">
        <v>127</v>
      </c>
      <c r="BA44" s="48" t="s">
        <v>127</v>
      </c>
      <c r="BB44" s="48" t="s">
        <v>127</v>
      </c>
      <c r="BC44" s="48" t="s">
        <v>127</v>
      </c>
      <c r="BD44" s="48" t="s">
        <v>127</v>
      </c>
      <c r="BE44" s="48" t="s">
        <v>127</v>
      </c>
      <c r="BF44" s="48" t="s">
        <v>127</v>
      </c>
      <c r="BG44" s="48" t="s">
        <v>127</v>
      </c>
      <c r="BH44" s="48" t="s">
        <v>127</v>
      </c>
      <c r="BI44" s="48" t="s">
        <v>127</v>
      </c>
      <c r="BJ44" s="48" t="s">
        <v>127</v>
      </c>
      <c r="BK44" s="48" t="s">
        <v>127</v>
      </c>
      <c r="BL44" s="48" t="s">
        <v>127</v>
      </c>
      <c r="BM44" s="48" t="s">
        <v>127</v>
      </c>
      <c r="BN44" s="24"/>
    </row>
    <row r="45" spans="1:67" x14ac:dyDescent="0.2">
      <c r="A45" s="23">
        <v>24</v>
      </c>
      <c r="B45" s="46">
        <v>40689</v>
      </c>
      <c r="C45" s="23">
        <v>17113609</v>
      </c>
      <c r="D45" s="32" t="s">
        <v>188</v>
      </c>
      <c r="E45" s="48" t="s">
        <v>153</v>
      </c>
      <c r="F45" s="48"/>
      <c r="G45" s="48"/>
      <c r="H45" s="48"/>
      <c r="I45" s="48"/>
      <c r="J45" s="48" t="s">
        <v>153</v>
      </c>
      <c r="K45" s="48"/>
      <c r="L45" s="48"/>
      <c r="M45" s="48" t="s">
        <v>153</v>
      </c>
      <c r="N45" s="48"/>
      <c r="O45" s="48"/>
      <c r="P45" s="48"/>
      <c r="Q45" s="48" t="s">
        <v>179</v>
      </c>
      <c r="R45" s="48" t="s">
        <v>153</v>
      </c>
      <c r="S45" s="48"/>
      <c r="T45" s="48"/>
      <c r="U45" s="48"/>
      <c r="V45" s="48"/>
      <c r="W45" s="48" t="s">
        <v>153</v>
      </c>
      <c r="X45" s="48"/>
      <c r="Y45" s="48" t="s">
        <v>153</v>
      </c>
      <c r="Z45" s="48"/>
      <c r="AA45" s="48"/>
      <c r="AB45" s="48"/>
      <c r="AC45" s="48"/>
      <c r="AD45" s="48"/>
      <c r="AE45" s="48"/>
      <c r="AF45" s="48" t="s">
        <v>153</v>
      </c>
      <c r="AG45" s="48"/>
      <c r="AH45" s="48" t="s">
        <v>153</v>
      </c>
      <c r="AI45" s="48" t="s">
        <v>153</v>
      </c>
      <c r="AJ45" s="48"/>
      <c r="AK45" s="48"/>
      <c r="AL45" s="48" t="s">
        <v>153</v>
      </c>
      <c r="AM45" s="48"/>
      <c r="AN45" s="48"/>
      <c r="AO45" s="48"/>
      <c r="AP45" s="48"/>
      <c r="AQ45" s="48" t="s">
        <v>153</v>
      </c>
      <c r="AR45" s="48"/>
      <c r="AS45" s="48"/>
      <c r="AT45" s="48"/>
      <c r="AU45" s="48" t="s">
        <v>153</v>
      </c>
      <c r="AV45" s="48"/>
      <c r="AW45" s="48" t="s">
        <v>153</v>
      </c>
      <c r="AX45" s="48" t="s">
        <v>153</v>
      </c>
      <c r="AY45" s="48"/>
      <c r="AZ45" s="48"/>
      <c r="BA45" s="48"/>
      <c r="BB45" s="48"/>
      <c r="BC45" s="48" t="s">
        <v>153</v>
      </c>
      <c r="BD45" s="48" t="s">
        <v>153</v>
      </c>
      <c r="BE45" s="48"/>
      <c r="BF45" s="48"/>
      <c r="BG45" s="48"/>
      <c r="BH45" s="48"/>
      <c r="BI45" s="48"/>
      <c r="BJ45" s="48"/>
      <c r="BK45" s="48"/>
      <c r="BL45" s="48" t="s">
        <v>153</v>
      </c>
      <c r="BM45" s="48"/>
      <c r="BN45" s="24"/>
    </row>
    <row r="46" spans="1:67" x14ac:dyDescent="0.2">
      <c r="A46" s="23">
        <v>24</v>
      </c>
      <c r="B46" s="46">
        <v>42206</v>
      </c>
      <c r="C46" s="23">
        <v>17113609</v>
      </c>
      <c r="D46" s="32" t="s">
        <v>188</v>
      </c>
      <c r="E46" s="48" t="s">
        <v>127</v>
      </c>
      <c r="F46" s="48" t="s">
        <v>127</v>
      </c>
      <c r="G46" s="48" t="s">
        <v>127</v>
      </c>
      <c r="H46" s="48" t="s">
        <v>127</v>
      </c>
      <c r="I46" s="48" t="s">
        <v>127</v>
      </c>
      <c r="J46" s="48" t="s">
        <v>127</v>
      </c>
      <c r="K46" s="48" t="s">
        <v>127</v>
      </c>
      <c r="L46" s="48" t="s">
        <v>127</v>
      </c>
      <c r="M46" s="48" t="s">
        <v>127</v>
      </c>
      <c r="N46" s="48" t="s">
        <v>127</v>
      </c>
      <c r="O46" s="48" t="s">
        <v>127</v>
      </c>
      <c r="P46" s="48" t="s">
        <v>127</v>
      </c>
      <c r="Q46" s="48" t="s">
        <v>127</v>
      </c>
      <c r="R46" s="48" t="s">
        <v>127</v>
      </c>
      <c r="S46" s="48" t="s">
        <v>127</v>
      </c>
      <c r="T46" s="48" t="s">
        <v>127</v>
      </c>
      <c r="U46" s="48" t="s">
        <v>127</v>
      </c>
      <c r="V46" s="48" t="s">
        <v>127</v>
      </c>
      <c r="W46" s="48" t="s">
        <v>127</v>
      </c>
      <c r="X46" s="48" t="s">
        <v>127</v>
      </c>
      <c r="Y46" s="48" t="s">
        <v>127</v>
      </c>
      <c r="Z46" s="48" t="s">
        <v>127</v>
      </c>
      <c r="AA46" s="48" t="s">
        <v>127</v>
      </c>
      <c r="AB46" s="48" t="s">
        <v>127</v>
      </c>
      <c r="AC46" s="48" t="s">
        <v>127</v>
      </c>
      <c r="AD46" s="48" t="s">
        <v>127</v>
      </c>
      <c r="AE46" s="48" t="s">
        <v>127</v>
      </c>
      <c r="AF46" s="48" t="s">
        <v>127</v>
      </c>
      <c r="AG46" s="48" t="s">
        <v>127</v>
      </c>
      <c r="AH46" s="48" t="s">
        <v>127</v>
      </c>
      <c r="AI46" s="48" t="s">
        <v>127</v>
      </c>
      <c r="AJ46" s="48" t="s">
        <v>127</v>
      </c>
      <c r="AK46" s="48" t="s">
        <v>127</v>
      </c>
      <c r="AL46" s="48" t="s">
        <v>127</v>
      </c>
      <c r="AM46" s="48" t="s">
        <v>127</v>
      </c>
      <c r="AN46" s="48" t="s">
        <v>127</v>
      </c>
      <c r="AO46" s="48" t="s">
        <v>127</v>
      </c>
      <c r="AP46" s="48" t="s">
        <v>127</v>
      </c>
      <c r="AQ46" s="48" t="s">
        <v>127</v>
      </c>
      <c r="AR46" s="48" t="s">
        <v>127</v>
      </c>
      <c r="AS46" s="48" t="s">
        <v>127</v>
      </c>
      <c r="AT46" s="48" t="s">
        <v>127</v>
      </c>
      <c r="AU46" s="48" t="s">
        <v>127</v>
      </c>
      <c r="AV46" s="48" t="s">
        <v>127</v>
      </c>
      <c r="AW46" s="48" t="s">
        <v>127</v>
      </c>
      <c r="AX46" s="48" t="s">
        <v>127</v>
      </c>
      <c r="AY46" s="48" t="s">
        <v>127</v>
      </c>
      <c r="AZ46" s="48" t="s">
        <v>127</v>
      </c>
      <c r="BA46" s="48" t="s">
        <v>127</v>
      </c>
      <c r="BB46" s="48" t="s">
        <v>127</v>
      </c>
      <c r="BC46" s="48" t="s">
        <v>127</v>
      </c>
      <c r="BD46" s="48" t="s">
        <v>127</v>
      </c>
      <c r="BE46" s="48" t="s">
        <v>127</v>
      </c>
      <c r="BF46" s="48" t="s">
        <v>127</v>
      </c>
      <c r="BG46" s="48" t="s">
        <v>127</v>
      </c>
      <c r="BH46" s="48" t="s">
        <v>127</v>
      </c>
      <c r="BI46" s="48" t="s">
        <v>127</v>
      </c>
      <c r="BJ46" s="48" t="s">
        <v>127</v>
      </c>
      <c r="BK46" s="48" t="s">
        <v>127</v>
      </c>
      <c r="BL46" s="48" t="s">
        <v>127</v>
      </c>
      <c r="BM46" s="48" t="s">
        <v>127</v>
      </c>
      <c r="BN46" s="24"/>
    </row>
    <row r="47" spans="1:67" x14ac:dyDescent="0.2">
      <c r="A47" s="23">
        <v>24</v>
      </c>
      <c r="B47" s="46">
        <v>42890</v>
      </c>
      <c r="C47" s="23">
        <v>17113609</v>
      </c>
      <c r="D47" s="32" t="s">
        <v>188</v>
      </c>
      <c r="E47" s="48" t="s">
        <v>127</v>
      </c>
      <c r="F47" s="48" t="s">
        <v>127</v>
      </c>
      <c r="G47" s="48" t="s">
        <v>127</v>
      </c>
      <c r="H47" s="48" t="s">
        <v>127</v>
      </c>
      <c r="I47" s="48" t="s">
        <v>127</v>
      </c>
      <c r="J47" s="48" t="s">
        <v>127</v>
      </c>
      <c r="K47" s="48" t="s">
        <v>127</v>
      </c>
      <c r="L47" s="48" t="s">
        <v>127</v>
      </c>
      <c r="M47" s="48" t="s">
        <v>127</v>
      </c>
      <c r="N47" s="48" t="s">
        <v>127</v>
      </c>
      <c r="O47" s="48" t="s">
        <v>127</v>
      </c>
      <c r="P47" s="48" t="s">
        <v>127</v>
      </c>
      <c r="Q47" s="48" t="s">
        <v>127</v>
      </c>
      <c r="R47" s="48" t="s">
        <v>127</v>
      </c>
      <c r="S47" s="48" t="s">
        <v>127</v>
      </c>
      <c r="T47" s="48" t="s">
        <v>127</v>
      </c>
      <c r="U47" s="48" t="s">
        <v>127</v>
      </c>
      <c r="V47" s="48" t="s">
        <v>127</v>
      </c>
      <c r="W47" s="48" t="s">
        <v>127</v>
      </c>
      <c r="X47" s="48" t="s">
        <v>127</v>
      </c>
      <c r="Y47" s="48" t="s">
        <v>127</v>
      </c>
      <c r="Z47" s="48" t="s">
        <v>127</v>
      </c>
      <c r="AA47" s="48" t="s">
        <v>127</v>
      </c>
      <c r="AB47" s="48" t="s">
        <v>127</v>
      </c>
      <c r="AC47" s="48" t="s">
        <v>127</v>
      </c>
      <c r="AD47" s="48" t="s">
        <v>127</v>
      </c>
      <c r="AE47" s="48" t="s">
        <v>127</v>
      </c>
      <c r="AF47" s="48" t="s">
        <v>127</v>
      </c>
      <c r="AG47" s="48" t="s">
        <v>127</v>
      </c>
      <c r="AH47" s="48" t="s">
        <v>127</v>
      </c>
      <c r="AI47" s="48" t="s">
        <v>127</v>
      </c>
      <c r="AJ47" s="48" t="s">
        <v>127</v>
      </c>
      <c r="AK47" s="48" t="s">
        <v>127</v>
      </c>
      <c r="AL47" s="48" t="s">
        <v>127</v>
      </c>
      <c r="AM47" s="48" t="s">
        <v>127</v>
      </c>
      <c r="AN47" s="48" t="s">
        <v>127</v>
      </c>
      <c r="AO47" s="48" t="s">
        <v>127</v>
      </c>
      <c r="AP47" s="48" t="s">
        <v>127</v>
      </c>
      <c r="AQ47" s="48" t="s">
        <v>127</v>
      </c>
      <c r="AR47" s="48" t="s">
        <v>127</v>
      </c>
      <c r="AS47" s="48" t="s">
        <v>127</v>
      </c>
      <c r="AT47" s="48" t="s">
        <v>127</v>
      </c>
      <c r="AU47" s="48" t="s">
        <v>127</v>
      </c>
      <c r="AV47" s="48" t="s">
        <v>127</v>
      </c>
      <c r="AW47" s="48" t="s">
        <v>127</v>
      </c>
      <c r="AX47" s="48" t="s">
        <v>127</v>
      </c>
      <c r="AY47" s="48" t="s">
        <v>127</v>
      </c>
      <c r="AZ47" s="48" t="s">
        <v>127</v>
      </c>
      <c r="BA47" s="48" t="s">
        <v>127</v>
      </c>
      <c r="BB47" s="48" t="s">
        <v>127</v>
      </c>
      <c r="BC47" s="48" t="s">
        <v>127</v>
      </c>
      <c r="BD47" s="48" t="s">
        <v>127</v>
      </c>
      <c r="BE47" s="48" t="s">
        <v>127</v>
      </c>
      <c r="BF47" s="48" t="s">
        <v>127</v>
      </c>
      <c r="BG47" s="48" t="s">
        <v>127</v>
      </c>
      <c r="BH47" s="48" t="s">
        <v>127</v>
      </c>
      <c r="BI47" s="48" t="s">
        <v>127</v>
      </c>
      <c r="BJ47" s="48" t="s">
        <v>127</v>
      </c>
      <c r="BK47" s="48" t="s">
        <v>127</v>
      </c>
      <c r="BL47" s="48" t="s">
        <v>127</v>
      </c>
      <c r="BM47" s="48" t="s">
        <v>127</v>
      </c>
      <c r="BN47" s="24"/>
    </row>
    <row r="48" spans="1:67" x14ac:dyDescent="0.2">
      <c r="A48" s="24">
        <v>24</v>
      </c>
      <c r="B48" s="49">
        <v>43117</v>
      </c>
      <c r="C48" s="23">
        <v>17113609</v>
      </c>
      <c r="D48" s="34" t="s">
        <v>188</v>
      </c>
      <c r="E48" s="48" t="s">
        <v>154</v>
      </c>
      <c r="F48" s="48"/>
      <c r="G48" s="48"/>
      <c r="H48" s="48"/>
      <c r="I48" s="48"/>
      <c r="J48" s="48"/>
      <c r="K48" s="48" t="s">
        <v>127</v>
      </c>
      <c r="L48" s="48"/>
      <c r="M48" s="48" t="s">
        <v>154</v>
      </c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 t="s">
        <v>127</v>
      </c>
      <c r="Y48" s="48" t="s">
        <v>127</v>
      </c>
      <c r="Z48" s="48"/>
      <c r="AA48" s="48"/>
      <c r="AB48" s="48"/>
      <c r="AC48" s="48"/>
      <c r="AD48" s="48"/>
      <c r="AE48" s="48"/>
      <c r="AF48" s="48" t="s">
        <v>150</v>
      </c>
      <c r="AG48" s="48"/>
      <c r="AH48" s="48"/>
      <c r="AI48" s="48" t="s">
        <v>154</v>
      </c>
      <c r="AJ48" s="48"/>
      <c r="AK48" s="48"/>
      <c r="AL48" s="48" t="s">
        <v>154</v>
      </c>
      <c r="AM48" s="48" t="s">
        <v>154</v>
      </c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 t="s">
        <v>154</v>
      </c>
      <c r="AY48" s="48"/>
      <c r="AZ48" s="48" t="s">
        <v>127</v>
      </c>
      <c r="BA48" s="48"/>
      <c r="BB48" s="48"/>
      <c r="BC48" s="48" t="s">
        <v>154</v>
      </c>
      <c r="BD48" s="48" t="s">
        <v>154</v>
      </c>
      <c r="BE48" s="48"/>
      <c r="BF48" s="48"/>
      <c r="BG48" s="48" t="s">
        <v>154</v>
      </c>
      <c r="BH48" s="48"/>
      <c r="BI48" s="48"/>
      <c r="BJ48" s="48" t="s">
        <v>154</v>
      </c>
      <c r="BK48" s="48"/>
      <c r="BL48" s="48" t="s">
        <v>127</v>
      </c>
      <c r="BM48" s="48" t="s">
        <v>181</v>
      </c>
      <c r="BN48" s="24"/>
    </row>
    <row r="49" spans="1:66" x14ac:dyDescent="0.2">
      <c r="A49" s="23">
        <v>25</v>
      </c>
      <c r="B49" s="46">
        <v>40681</v>
      </c>
      <c r="C49" s="23">
        <v>17113610</v>
      </c>
      <c r="D49" s="32" t="s">
        <v>189</v>
      </c>
      <c r="E49" s="48" t="s">
        <v>153</v>
      </c>
      <c r="F49" s="48"/>
      <c r="G49" s="48"/>
      <c r="H49" s="48"/>
      <c r="I49" s="48"/>
      <c r="J49" s="48" t="s">
        <v>153</v>
      </c>
      <c r="K49" s="48"/>
      <c r="L49" s="48"/>
      <c r="M49" s="48" t="s">
        <v>153</v>
      </c>
      <c r="N49" s="48"/>
      <c r="O49" s="48"/>
      <c r="P49" s="48"/>
      <c r="Q49" s="48" t="s">
        <v>179</v>
      </c>
      <c r="R49" s="48" t="s">
        <v>153</v>
      </c>
      <c r="S49" s="48"/>
      <c r="T49" s="48"/>
      <c r="U49" s="48"/>
      <c r="V49" s="48"/>
      <c r="W49" s="48" t="s">
        <v>153</v>
      </c>
      <c r="X49" s="48"/>
      <c r="Y49" s="48" t="s">
        <v>153</v>
      </c>
      <c r="Z49" s="48"/>
      <c r="AA49" s="48"/>
      <c r="AB49" s="48"/>
      <c r="AC49" s="48"/>
      <c r="AD49" s="48"/>
      <c r="AE49" s="48"/>
      <c r="AF49" s="48" t="s">
        <v>153</v>
      </c>
      <c r="AG49" s="48"/>
      <c r="AH49" s="48" t="s">
        <v>153</v>
      </c>
      <c r="AI49" s="48" t="s">
        <v>153</v>
      </c>
      <c r="AJ49" s="48"/>
      <c r="AK49" s="48"/>
      <c r="AL49" s="48" t="s">
        <v>153</v>
      </c>
      <c r="AM49" s="48"/>
      <c r="AN49" s="48"/>
      <c r="AO49" s="48"/>
      <c r="AP49" s="48"/>
      <c r="AQ49" s="48" t="s">
        <v>153</v>
      </c>
      <c r="AR49" s="48"/>
      <c r="AS49" s="48"/>
      <c r="AT49" s="48"/>
      <c r="AU49" s="48" t="s">
        <v>153</v>
      </c>
      <c r="AV49" s="48"/>
      <c r="AW49" s="48" t="s">
        <v>153</v>
      </c>
      <c r="AX49" s="48">
        <v>4.2</v>
      </c>
      <c r="AY49" s="48"/>
      <c r="AZ49" s="48"/>
      <c r="BA49" s="48"/>
      <c r="BB49" s="48"/>
      <c r="BC49" s="48">
        <v>0.7</v>
      </c>
      <c r="BD49" s="48" t="s">
        <v>153</v>
      </c>
      <c r="BE49" s="48"/>
      <c r="BF49" s="48"/>
      <c r="BG49" s="48"/>
      <c r="BH49" s="48"/>
      <c r="BI49" s="48"/>
      <c r="BJ49" s="48"/>
      <c r="BK49" s="48"/>
      <c r="BL49" s="48" t="s">
        <v>153</v>
      </c>
      <c r="BM49" s="48"/>
      <c r="BN49" s="24"/>
    </row>
    <row r="50" spans="1:66" x14ac:dyDescent="0.2">
      <c r="A50" s="23">
        <v>25</v>
      </c>
      <c r="B50" s="46">
        <v>42206</v>
      </c>
      <c r="C50" s="23">
        <v>17113610</v>
      </c>
      <c r="D50" s="32" t="s">
        <v>189</v>
      </c>
      <c r="E50" s="48" t="s">
        <v>127</v>
      </c>
      <c r="F50" s="48" t="s">
        <v>127</v>
      </c>
      <c r="G50" s="48" t="s">
        <v>127</v>
      </c>
      <c r="H50" s="48" t="s">
        <v>127</v>
      </c>
      <c r="I50" s="48" t="s">
        <v>127</v>
      </c>
      <c r="J50" s="48" t="s">
        <v>127</v>
      </c>
      <c r="K50" s="48" t="s">
        <v>127</v>
      </c>
      <c r="L50" s="48" t="s">
        <v>127</v>
      </c>
      <c r="M50" s="48" t="s">
        <v>127</v>
      </c>
      <c r="N50" s="48" t="s">
        <v>127</v>
      </c>
      <c r="O50" s="48" t="s">
        <v>127</v>
      </c>
      <c r="P50" s="48" t="s">
        <v>127</v>
      </c>
      <c r="Q50" s="48" t="s">
        <v>127</v>
      </c>
      <c r="R50" s="48" t="s">
        <v>127</v>
      </c>
      <c r="S50" s="48" t="s">
        <v>127</v>
      </c>
      <c r="T50" s="48" t="s">
        <v>127</v>
      </c>
      <c r="U50" s="48" t="s">
        <v>127</v>
      </c>
      <c r="V50" s="48" t="s">
        <v>127</v>
      </c>
      <c r="W50" s="48" t="s">
        <v>127</v>
      </c>
      <c r="X50" s="48" t="s">
        <v>127</v>
      </c>
      <c r="Y50" s="48" t="s">
        <v>127</v>
      </c>
      <c r="Z50" s="48" t="s">
        <v>127</v>
      </c>
      <c r="AA50" s="48" t="s">
        <v>127</v>
      </c>
      <c r="AB50" s="48" t="s">
        <v>127</v>
      </c>
      <c r="AC50" s="48" t="s">
        <v>127</v>
      </c>
      <c r="AD50" s="48" t="s">
        <v>127</v>
      </c>
      <c r="AE50" s="48" t="s">
        <v>127</v>
      </c>
      <c r="AF50" s="48" t="s">
        <v>127</v>
      </c>
      <c r="AG50" s="48" t="s">
        <v>127</v>
      </c>
      <c r="AH50" s="48" t="s">
        <v>127</v>
      </c>
      <c r="AI50" s="48" t="s">
        <v>127</v>
      </c>
      <c r="AJ50" s="48" t="s">
        <v>127</v>
      </c>
      <c r="AK50" s="48" t="s">
        <v>127</v>
      </c>
      <c r="AL50" s="48" t="s">
        <v>127</v>
      </c>
      <c r="AM50" s="48" t="s">
        <v>127</v>
      </c>
      <c r="AN50" s="48" t="s">
        <v>127</v>
      </c>
      <c r="AO50" s="48" t="s">
        <v>127</v>
      </c>
      <c r="AP50" s="48" t="s">
        <v>127</v>
      </c>
      <c r="AQ50" s="48" t="s">
        <v>127</v>
      </c>
      <c r="AR50" s="48" t="s">
        <v>127</v>
      </c>
      <c r="AS50" s="48" t="s">
        <v>127</v>
      </c>
      <c r="AT50" s="48" t="s">
        <v>127</v>
      </c>
      <c r="AU50" s="48" t="s">
        <v>127</v>
      </c>
      <c r="AV50" s="48" t="s">
        <v>127</v>
      </c>
      <c r="AW50" s="48" t="s">
        <v>127</v>
      </c>
      <c r="AX50" s="48" t="s">
        <v>127</v>
      </c>
      <c r="AY50" s="48" t="s">
        <v>127</v>
      </c>
      <c r="AZ50" s="48" t="s">
        <v>127</v>
      </c>
      <c r="BA50" s="48" t="s">
        <v>127</v>
      </c>
      <c r="BB50" s="48" t="s">
        <v>127</v>
      </c>
      <c r="BC50" s="48" t="s">
        <v>127</v>
      </c>
      <c r="BD50" s="48" t="s">
        <v>127</v>
      </c>
      <c r="BE50" s="48" t="s">
        <v>127</v>
      </c>
      <c r="BF50" s="48" t="s">
        <v>127</v>
      </c>
      <c r="BG50" s="48" t="s">
        <v>127</v>
      </c>
      <c r="BH50" s="48" t="s">
        <v>127</v>
      </c>
      <c r="BI50" s="48" t="s">
        <v>127</v>
      </c>
      <c r="BJ50" s="48" t="s">
        <v>127</v>
      </c>
      <c r="BK50" s="48" t="s">
        <v>127</v>
      </c>
      <c r="BL50" s="48" t="s">
        <v>127</v>
      </c>
      <c r="BM50" s="48" t="s">
        <v>127</v>
      </c>
      <c r="BN50" s="24"/>
    </row>
    <row r="51" spans="1:66" x14ac:dyDescent="0.2">
      <c r="A51" s="23">
        <v>25</v>
      </c>
      <c r="B51" s="46">
        <v>42892</v>
      </c>
      <c r="C51" s="23">
        <v>17113610</v>
      </c>
      <c r="D51" s="32" t="s">
        <v>189</v>
      </c>
      <c r="E51" s="48" t="s">
        <v>127</v>
      </c>
      <c r="F51" s="48" t="s">
        <v>127</v>
      </c>
      <c r="G51" s="48" t="s">
        <v>127</v>
      </c>
      <c r="H51" s="48" t="s">
        <v>127</v>
      </c>
      <c r="I51" s="48" t="s">
        <v>127</v>
      </c>
      <c r="J51" s="48" t="s">
        <v>127</v>
      </c>
      <c r="K51" s="48" t="s">
        <v>127</v>
      </c>
      <c r="L51" s="48" t="s">
        <v>127</v>
      </c>
      <c r="M51" s="48" t="s">
        <v>127</v>
      </c>
      <c r="N51" s="48" t="s">
        <v>127</v>
      </c>
      <c r="O51" s="48" t="s">
        <v>127</v>
      </c>
      <c r="P51" s="48" t="s">
        <v>127</v>
      </c>
      <c r="Q51" s="48" t="s">
        <v>127</v>
      </c>
      <c r="R51" s="48" t="s">
        <v>127</v>
      </c>
      <c r="S51" s="48" t="s">
        <v>127</v>
      </c>
      <c r="T51" s="48" t="s">
        <v>127</v>
      </c>
      <c r="U51" s="48" t="s">
        <v>127</v>
      </c>
      <c r="V51" s="48" t="s">
        <v>127</v>
      </c>
      <c r="W51" s="48" t="s">
        <v>127</v>
      </c>
      <c r="X51" s="48" t="s">
        <v>127</v>
      </c>
      <c r="Y51" s="48" t="s">
        <v>127</v>
      </c>
      <c r="Z51" s="48" t="s">
        <v>127</v>
      </c>
      <c r="AA51" s="48" t="s">
        <v>127</v>
      </c>
      <c r="AB51" s="48" t="s">
        <v>127</v>
      </c>
      <c r="AC51" s="48" t="s">
        <v>127</v>
      </c>
      <c r="AD51" s="48" t="s">
        <v>127</v>
      </c>
      <c r="AE51" s="48" t="s">
        <v>127</v>
      </c>
      <c r="AF51" s="48" t="s">
        <v>127</v>
      </c>
      <c r="AG51" s="48" t="s">
        <v>127</v>
      </c>
      <c r="AH51" s="48" t="s">
        <v>127</v>
      </c>
      <c r="AI51" s="48" t="s">
        <v>127</v>
      </c>
      <c r="AJ51" s="48" t="s">
        <v>127</v>
      </c>
      <c r="AK51" s="48" t="s">
        <v>127</v>
      </c>
      <c r="AL51" s="48" t="s">
        <v>127</v>
      </c>
      <c r="AM51" s="48" t="s">
        <v>127</v>
      </c>
      <c r="AN51" s="48" t="s">
        <v>127</v>
      </c>
      <c r="AO51" s="48" t="s">
        <v>127</v>
      </c>
      <c r="AP51" s="48" t="s">
        <v>127</v>
      </c>
      <c r="AQ51" s="48" t="s">
        <v>127</v>
      </c>
      <c r="AR51" s="48" t="s">
        <v>127</v>
      </c>
      <c r="AS51" s="48" t="s">
        <v>127</v>
      </c>
      <c r="AT51" s="48" t="s">
        <v>127</v>
      </c>
      <c r="AU51" s="48" t="s">
        <v>127</v>
      </c>
      <c r="AV51" s="48" t="s">
        <v>127</v>
      </c>
      <c r="AW51" s="48" t="s">
        <v>127</v>
      </c>
      <c r="AX51" s="48" t="s">
        <v>170</v>
      </c>
      <c r="AY51" s="48" t="s">
        <v>127</v>
      </c>
      <c r="AZ51" s="48" t="s">
        <v>127</v>
      </c>
      <c r="BA51" s="48" t="s">
        <v>127</v>
      </c>
      <c r="BB51" s="48" t="s">
        <v>127</v>
      </c>
      <c r="BC51" s="48" t="s">
        <v>127</v>
      </c>
      <c r="BD51" s="48" t="s">
        <v>127</v>
      </c>
      <c r="BE51" s="48" t="s">
        <v>127</v>
      </c>
      <c r="BF51" s="48" t="s">
        <v>127</v>
      </c>
      <c r="BG51" s="48" t="s">
        <v>127</v>
      </c>
      <c r="BH51" s="48" t="s">
        <v>127</v>
      </c>
      <c r="BI51" s="48" t="s">
        <v>127</v>
      </c>
      <c r="BJ51" s="48" t="s">
        <v>127</v>
      </c>
      <c r="BK51" s="48" t="s">
        <v>127</v>
      </c>
      <c r="BL51" s="48" t="s">
        <v>127</v>
      </c>
      <c r="BM51" s="48" t="s">
        <v>127</v>
      </c>
      <c r="BN51" s="24"/>
    </row>
    <row r="52" spans="1:66" x14ac:dyDescent="0.2">
      <c r="A52" s="24">
        <v>25</v>
      </c>
      <c r="B52" s="46">
        <v>43160</v>
      </c>
      <c r="C52" s="23">
        <v>17113610</v>
      </c>
      <c r="D52" s="32" t="s">
        <v>189</v>
      </c>
      <c r="E52" s="48" t="s">
        <v>154</v>
      </c>
      <c r="F52" s="48"/>
      <c r="G52" s="48"/>
      <c r="H52" s="48"/>
      <c r="I52" s="48"/>
      <c r="J52" s="48"/>
      <c r="K52" s="48" t="s">
        <v>127</v>
      </c>
      <c r="L52" s="48"/>
      <c r="M52" s="48" t="s">
        <v>154</v>
      </c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 t="s">
        <v>127</v>
      </c>
      <c r="Y52" s="48" t="s">
        <v>127</v>
      </c>
      <c r="Z52" s="48"/>
      <c r="AA52" s="48"/>
      <c r="AB52" s="48"/>
      <c r="AC52" s="48"/>
      <c r="AD52" s="48"/>
      <c r="AE52" s="48"/>
      <c r="AF52" s="48" t="s">
        <v>150</v>
      </c>
      <c r="AG52" s="48"/>
      <c r="AH52" s="48"/>
      <c r="AI52" s="48" t="s">
        <v>154</v>
      </c>
      <c r="AJ52" s="48"/>
      <c r="AK52" s="48"/>
      <c r="AL52" s="48" t="s">
        <v>154</v>
      </c>
      <c r="AM52" s="48" t="s">
        <v>154</v>
      </c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 t="s">
        <v>154</v>
      </c>
      <c r="AY52" s="48"/>
      <c r="AZ52" s="48" t="s">
        <v>127</v>
      </c>
      <c r="BA52" s="48"/>
      <c r="BB52" s="48"/>
      <c r="BC52" s="48" t="s">
        <v>154</v>
      </c>
      <c r="BD52" s="48" t="s">
        <v>154</v>
      </c>
      <c r="BE52" s="48"/>
      <c r="BF52" s="48"/>
      <c r="BG52" s="48" t="s">
        <v>154</v>
      </c>
      <c r="BH52" s="48"/>
      <c r="BI52" s="48"/>
      <c r="BJ52" s="48" t="s">
        <v>154</v>
      </c>
      <c r="BK52" s="48"/>
      <c r="BL52" s="48" t="s">
        <v>127</v>
      </c>
      <c r="BM52" s="48" t="s">
        <v>181</v>
      </c>
      <c r="BN52" s="24"/>
    </row>
    <row r="53" spans="1:66" x14ac:dyDescent="0.2">
      <c r="A53" s="23">
        <v>26</v>
      </c>
      <c r="B53" s="46">
        <v>42206</v>
      </c>
      <c r="C53" s="24">
        <v>17113611</v>
      </c>
      <c r="D53" s="34" t="s">
        <v>190</v>
      </c>
      <c r="E53" s="48" t="s">
        <v>127</v>
      </c>
      <c r="F53" s="48" t="s">
        <v>127</v>
      </c>
      <c r="G53" s="48" t="s">
        <v>127</v>
      </c>
      <c r="H53" s="48" t="s">
        <v>127</v>
      </c>
      <c r="I53" s="48" t="s">
        <v>127</v>
      </c>
      <c r="J53" s="48" t="s">
        <v>127</v>
      </c>
      <c r="K53" s="48" t="s">
        <v>127</v>
      </c>
      <c r="L53" s="48" t="s">
        <v>127</v>
      </c>
      <c r="M53" s="48" t="s">
        <v>127</v>
      </c>
      <c r="N53" s="48" t="s">
        <v>127</v>
      </c>
      <c r="O53" s="48" t="s">
        <v>127</v>
      </c>
      <c r="P53" s="48" t="s">
        <v>127</v>
      </c>
      <c r="Q53" s="48" t="s">
        <v>127</v>
      </c>
      <c r="R53" s="48" t="s">
        <v>127</v>
      </c>
      <c r="S53" s="48" t="s">
        <v>127</v>
      </c>
      <c r="T53" s="48" t="s">
        <v>127</v>
      </c>
      <c r="U53" s="48" t="s">
        <v>127</v>
      </c>
      <c r="V53" s="48" t="s">
        <v>127</v>
      </c>
      <c r="W53" s="48" t="s">
        <v>127</v>
      </c>
      <c r="X53" s="48" t="s">
        <v>127</v>
      </c>
      <c r="Y53" s="48" t="s">
        <v>127</v>
      </c>
      <c r="Z53" s="48" t="s">
        <v>127</v>
      </c>
      <c r="AA53" s="48" t="s">
        <v>127</v>
      </c>
      <c r="AB53" s="48" t="s">
        <v>127</v>
      </c>
      <c r="AC53" s="48" t="s">
        <v>127</v>
      </c>
      <c r="AD53" s="48" t="s">
        <v>127</v>
      </c>
      <c r="AE53" s="48" t="s">
        <v>127</v>
      </c>
      <c r="AF53" s="48" t="s">
        <v>127</v>
      </c>
      <c r="AG53" s="48" t="s">
        <v>127</v>
      </c>
      <c r="AH53" s="48" t="s">
        <v>127</v>
      </c>
      <c r="AI53" s="48" t="s">
        <v>127</v>
      </c>
      <c r="AJ53" s="48" t="s">
        <v>127</v>
      </c>
      <c r="AK53" s="48" t="s">
        <v>127</v>
      </c>
      <c r="AL53" s="48" t="s">
        <v>127</v>
      </c>
      <c r="AM53" s="48" t="s">
        <v>127</v>
      </c>
      <c r="AN53" s="48" t="s">
        <v>127</v>
      </c>
      <c r="AO53" s="48" t="s">
        <v>127</v>
      </c>
      <c r="AP53" s="48" t="s">
        <v>127</v>
      </c>
      <c r="AQ53" s="48" t="s">
        <v>127</v>
      </c>
      <c r="AR53" s="48" t="s">
        <v>127</v>
      </c>
      <c r="AS53" s="48" t="s">
        <v>127</v>
      </c>
      <c r="AT53" s="48" t="s">
        <v>127</v>
      </c>
      <c r="AU53" s="48" t="s">
        <v>127</v>
      </c>
      <c r="AV53" s="48" t="s">
        <v>127</v>
      </c>
      <c r="AW53" s="48" t="s">
        <v>127</v>
      </c>
      <c r="AX53" s="48" t="s">
        <v>127</v>
      </c>
      <c r="AY53" s="48" t="s">
        <v>127</v>
      </c>
      <c r="AZ53" s="48" t="s">
        <v>127</v>
      </c>
      <c r="BA53" s="48" t="s">
        <v>127</v>
      </c>
      <c r="BB53" s="48" t="s">
        <v>127</v>
      </c>
      <c r="BC53" s="48" t="s">
        <v>127</v>
      </c>
      <c r="BD53" s="48" t="s">
        <v>127</v>
      </c>
      <c r="BE53" s="48" t="s">
        <v>127</v>
      </c>
      <c r="BF53" s="48" t="s">
        <v>127</v>
      </c>
      <c r="BG53" s="48" t="s">
        <v>127</v>
      </c>
      <c r="BH53" s="48" t="s">
        <v>127</v>
      </c>
      <c r="BI53" s="48" t="s">
        <v>127</v>
      </c>
      <c r="BJ53" s="48" t="s">
        <v>127</v>
      </c>
      <c r="BK53" s="48" t="s">
        <v>127</v>
      </c>
      <c r="BL53" s="48" t="s">
        <v>127</v>
      </c>
      <c r="BM53" s="48" t="s">
        <v>127</v>
      </c>
      <c r="BN53" s="24"/>
    </row>
    <row r="54" spans="1:66" x14ac:dyDescent="0.2">
      <c r="A54" s="23">
        <v>26</v>
      </c>
      <c r="B54" s="46">
        <v>43550</v>
      </c>
      <c r="C54" s="23">
        <v>17113611</v>
      </c>
      <c r="D54" s="32" t="s">
        <v>190</v>
      </c>
      <c r="E54" s="48" t="s">
        <v>127</v>
      </c>
      <c r="F54" s="48" t="s">
        <v>127</v>
      </c>
      <c r="G54" s="81"/>
      <c r="H54" s="81"/>
      <c r="I54" s="81"/>
      <c r="J54" s="48" t="s">
        <v>127</v>
      </c>
      <c r="K54" s="48" t="s">
        <v>128</v>
      </c>
      <c r="L54" s="48" t="s">
        <v>127</v>
      </c>
      <c r="M54" s="48" t="s">
        <v>127</v>
      </c>
      <c r="N54" s="48" t="s">
        <v>127</v>
      </c>
      <c r="O54" s="81"/>
      <c r="P54" s="81"/>
      <c r="Q54" s="48" t="s">
        <v>127</v>
      </c>
      <c r="R54" s="48" t="s">
        <v>127</v>
      </c>
      <c r="S54" s="48" t="s">
        <v>127</v>
      </c>
      <c r="T54" s="48" t="s">
        <v>127</v>
      </c>
      <c r="U54" s="81"/>
      <c r="V54" s="48" t="s">
        <v>127</v>
      </c>
      <c r="W54" s="48" t="s">
        <v>127</v>
      </c>
      <c r="X54" s="48" t="s">
        <v>127</v>
      </c>
      <c r="Y54" s="48" t="s">
        <v>127</v>
      </c>
      <c r="Z54" s="48" t="s">
        <v>127</v>
      </c>
      <c r="AA54" s="48" t="s">
        <v>127</v>
      </c>
      <c r="AB54" s="81"/>
      <c r="AC54" s="81"/>
      <c r="AD54" s="81"/>
      <c r="AE54" s="81"/>
      <c r="AF54" s="48" t="s">
        <v>128</v>
      </c>
      <c r="AG54" s="81"/>
      <c r="AH54" s="81"/>
      <c r="AI54" s="48" t="s">
        <v>127</v>
      </c>
      <c r="AJ54" s="48" t="s">
        <v>127</v>
      </c>
      <c r="AK54" s="48" t="s">
        <v>127</v>
      </c>
      <c r="AL54" s="48" t="s">
        <v>127</v>
      </c>
      <c r="AM54" s="48" t="s">
        <v>127</v>
      </c>
      <c r="AN54" s="81"/>
      <c r="AO54" s="81"/>
      <c r="AP54" s="81"/>
      <c r="AQ54" s="48" t="s">
        <v>127</v>
      </c>
      <c r="AR54" s="81"/>
      <c r="AS54" s="48"/>
      <c r="AT54" s="48"/>
      <c r="AU54" s="48" t="s">
        <v>127</v>
      </c>
      <c r="AV54" s="48"/>
      <c r="AW54" s="48" t="s">
        <v>127</v>
      </c>
      <c r="AX54" s="48">
        <v>11.691000000000001</v>
      </c>
      <c r="AY54" s="48" t="s">
        <v>127</v>
      </c>
      <c r="AZ54" s="48" t="s">
        <v>127</v>
      </c>
      <c r="BA54" s="48"/>
      <c r="BB54" s="48"/>
      <c r="BC54" s="48" t="s">
        <v>127</v>
      </c>
      <c r="BD54" s="48" t="s">
        <v>128</v>
      </c>
      <c r="BE54" s="48" t="s">
        <v>127</v>
      </c>
      <c r="BF54" s="48" t="s">
        <v>127</v>
      </c>
      <c r="BG54" s="48" t="s">
        <v>128</v>
      </c>
      <c r="BH54" s="48" t="s">
        <v>127</v>
      </c>
      <c r="BI54" s="48" t="s">
        <v>127</v>
      </c>
      <c r="BJ54" s="48" t="s">
        <v>127</v>
      </c>
      <c r="BK54" s="48" t="s">
        <v>127</v>
      </c>
      <c r="BL54" s="48" t="s">
        <v>127</v>
      </c>
      <c r="BM54" s="48">
        <v>2</v>
      </c>
      <c r="BN54" s="24"/>
    </row>
    <row r="55" spans="1:66" x14ac:dyDescent="0.2">
      <c r="A55" s="23">
        <v>26</v>
      </c>
      <c r="B55" s="46">
        <v>43599</v>
      </c>
      <c r="C55" s="23">
        <v>17113611</v>
      </c>
      <c r="D55" s="32" t="s">
        <v>190</v>
      </c>
      <c r="E55" s="48" t="s">
        <v>127</v>
      </c>
      <c r="F55" s="48" t="s">
        <v>127</v>
      </c>
      <c r="G55" s="81"/>
      <c r="H55" s="81"/>
      <c r="I55" s="81"/>
      <c r="J55" s="48" t="s">
        <v>127</v>
      </c>
      <c r="K55" s="48">
        <v>1.3519000000000001</v>
      </c>
      <c r="L55" s="48" t="s">
        <v>127</v>
      </c>
      <c r="M55" s="48" t="s">
        <v>128</v>
      </c>
      <c r="N55" s="48" t="s">
        <v>127</v>
      </c>
      <c r="O55" s="81"/>
      <c r="P55" s="81"/>
      <c r="Q55" s="48" t="s">
        <v>127</v>
      </c>
      <c r="R55" s="48" t="s">
        <v>127</v>
      </c>
      <c r="S55" s="48" t="s">
        <v>127</v>
      </c>
      <c r="T55" s="48" t="s">
        <v>127</v>
      </c>
      <c r="U55" s="81"/>
      <c r="V55" s="48" t="s">
        <v>127</v>
      </c>
      <c r="W55" s="48" t="s">
        <v>128</v>
      </c>
      <c r="X55" s="48">
        <v>1.6865000000000001</v>
      </c>
      <c r="Y55" s="48">
        <v>59.446100000000001</v>
      </c>
      <c r="Z55" s="48" t="s">
        <v>127</v>
      </c>
      <c r="AA55" s="48" t="s">
        <v>127</v>
      </c>
      <c r="AB55" s="81"/>
      <c r="AC55" s="81"/>
      <c r="AD55" s="81"/>
      <c r="AE55" s="81"/>
      <c r="AF55" s="48" t="s">
        <v>128</v>
      </c>
      <c r="AG55" s="81"/>
      <c r="AH55" s="81"/>
      <c r="AI55" s="48" t="s">
        <v>127</v>
      </c>
      <c r="AJ55" s="48" t="s">
        <v>127</v>
      </c>
      <c r="AK55" s="48" t="s">
        <v>127</v>
      </c>
      <c r="AL55" s="48" t="s">
        <v>127</v>
      </c>
      <c r="AM55" s="48" t="s">
        <v>127</v>
      </c>
      <c r="AN55" s="81"/>
      <c r="AO55" s="81"/>
      <c r="AP55" s="81"/>
      <c r="AQ55" s="48" t="s">
        <v>127</v>
      </c>
      <c r="AR55" s="81"/>
      <c r="AS55" s="48"/>
      <c r="AT55" s="48"/>
      <c r="AU55" s="48" t="s">
        <v>127</v>
      </c>
      <c r="AV55" s="48"/>
      <c r="AW55" s="48" t="s">
        <v>127</v>
      </c>
      <c r="AX55" s="48">
        <f>7.0303*43</f>
        <v>302.30290000000002</v>
      </c>
      <c r="AY55" s="48" t="s">
        <v>127</v>
      </c>
      <c r="AZ55" s="48" t="s">
        <v>127</v>
      </c>
      <c r="BA55" s="48"/>
      <c r="BB55" s="48"/>
      <c r="BC55" s="48">
        <f>1.2201*43</f>
        <v>52.464300000000001</v>
      </c>
      <c r="BD55" s="48" t="s">
        <v>128</v>
      </c>
      <c r="BE55" s="48" t="s">
        <v>127</v>
      </c>
      <c r="BF55" s="48" t="s">
        <v>127</v>
      </c>
      <c r="BG55" s="48" t="s">
        <v>128</v>
      </c>
      <c r="BH55" s="48" t="s">
        <v>127</v>
      </c>
      <c r="BI55" s="48" t="s">
        <v>127</v>
      </c>
      <c r="BJ55" s="48" t="s">
        <v>127</v>
      </c>
      <c r="BK55" s="48" t="s">
        <v>127</v>
      </c>
      <c r="BL55" s="48" t="s">
        <v>127</v>
      </c>
      <c r="BM55" s="48">
        <v>2</v>
      </c>
      <c r="BN55" s="24" t="s">
        <v>141</v>
      </c>
    </row>
    <row r="56" spans="1:66" x14ac:dyDescent="0.2">
      <c r="A56" s="23">
        <v>27</v>
      </c>
      <c r="B56" s="46">
        <v>40932</v>
      </c>
      <c r="C56" s="23">
        <v>17113612</v>
      </c>
      <c r="D56" s="32" t="s">
        <v>192</v>
      </c>
      <c r="E56" s="48" t="s">
        <v>127</v>
      </c>
      <c r="F56" s="48" t="s">
        <v>127</v>
      </c>
      <c r="G56" s="48" t="s">
        <v>127</v>
      </c>
      <c r="H56" s="48" t="s">
        <v>127</v>
      </c>
      <c r="I56" s="48" t="s">
        <v>127</v>
      </c>
      <c r="J56" s="48" t="s">
        <v>127</v>
      </c>
      <c r="K56" s="48" t="s">
        <v>127</v>
      </c>
      <c r="L56" s="48" t="s">
        <v>127</v>
      </c>
      <c r="M56" s="48" t="s">
        <v>154</v>
      </c>
      <c r="N56" s="48" t="s">
        <v>127</v>
      </c>
      <c r="O56" s="48" t="s">
        <v>127</v>
      </c>
      <c r="P56" s="48" t="s">
        <v>127</v>
      </c>
      <c r="Q56" s="48" t="s">
        <v>127</v>
      </c>
      <c r="R56" s="48" t="s">
        <v>127</v>
      </c>
      <c r="S56" s="48" t="s">
        <v>127</v>
      </c>
      <c r="T56" s="48" t="s">
        <v>127</v>
      </c>
      <c r="U56" s="48" t="s">
        <v>127</v>
      </c>
      <c r="V56" s="48" t="s">
        <v>127</v>
      </c>
      <c r="W56" s="48" t="s">
        <v>127</v>
      </c>
      <c r="X56" s="48" t="s">
        <v>127</v>
      </c>
      <c r="Y56" s="48" t="s">
        <v>133</v>
      </c>
      <c r="Z56" s="48" t="s">
        <v>127</v>
      </c>
      <c r="AA56" s="48" t="s">
        <v>127</v>
      </c>
      <c r="AB56" s="48" t="s">
        <v>127</v>
      </c>
      <c r="AC56" s="48" t="s">
        <v>127</v>
      </c>
      <c r="AD56" s="48" t="s">
        <v>127</v>
      </c>
      <c r="AE56" s="48" t="s">
        <v>127</v>
      </c>
      <c r="AF56" s="48" t="s">
        <v>127</v>
      </c>
      <c r="AG56" s="48" t="s">
        <v>127</v>
      </c>
      <c r="AH56" s="48" t="s">
        <v>127</v>
      </c>
      <c r="AI56" s="48" t="s">
        <v>127</v>
      </c>
      <c r="AJ56" s="48" t="s">
        <v>127</v>
      </c>
      <c r="AK56" s="48" t="s">
        <v>127</v>
      </c>
      <c r="AL56" s="48" t="s">
        <v>127</v>
      </c>
      <c r="AM56" s="48" t="s">
        <v>127</v>
      </c>
      <c r="AN56" s="48" t="s">
        <v>127</v>
      </c>
      <c r="AO56" s="48" t="s">
        <v>127</v>
      </c>
      <c r="AP56" s="48" t="s">
        <v>127</v>
      </c>
      <c r="AQ56" s="48" t="s">
        <v>127</v>
      </c>
      <c r="AR56" s="48" t="s">
        <v>127</v>
      </c>
      <c r="AS56" s="48" t="s">
        <v>127</v>
      </c>
      <c r="AT56" s="48" t="s">
        <v>127</v>
      </c>
      <c r="AU56" s="48" t="s">
        <v>127</v>
      </c>
      <c r="AV56" s="48" t="s">
        <v>127</v>
      </c>
      <c r="AW56" s="48" t="s">
        <v>127</v>
      </c>
      <c r="AX56" s="48">
        <v>6.52</v>
      </c>
      <c r="AY56" s="48" t="s">
        <v>127</v>
      </c>
      <c r="AZ56" s="48" t="s">
        <v>127</v>
      </c>
      <c r="BA56" s="48" t="s">
        <v>127</v>
      </c>
      <c r="BB56" s="48" t="s">
        <v>127</v>
      </c>
      <c r="BC56" s="48" t="s">
        <v>154</v>
      </c>
      <c r="BD56" s="48" t="s">
        <v>154</v>
      </c>
      <c r="BE56" s="48" t="s">
        <v>127</v>
      </c>
      <c r="BF56" s="48" t="s">
        <v>127</v>
      </c>
      <c r="BG56" s="48" t="s">
        <v>127</v>
      </c>
      <c r="BH56" s="48" t="s">
        <v>127</v>
      </c>
      <c r="BI56" s="48" t="s">
        <v>127</v>
      </c>
      <c r="BJ56" s="48" t="s">
        <v>127</v>
      </c>
      <c r="BK56" s="48" t="s">
        <v>127</v>
      </c>
      <c r="BL56" s="48" t="s">
        <v>127</v>
      </c>
      <c r="BM56" s="48" t="s">
        <v>127</v>
      </c>
      <c r="BN56" s="24"/>
    </row>
    <row r="57" spans="1:66" x14ac:dyDescent="0.2">
      <c r="A57" s="23">
        <v>27</v>
      </c>
      <c r="B57" s="46">
        <v>40944</v>
      </c>
      <c r="C57" s="23">
        <v>17113612</v>
      </c>
      <c r="D57" s="32" t="s">
        <v>192</v>
      </c>
      <c r="E57" s="48" t="s">
        <v>127</v>
      </c>
      <c r="F57" s="48" t="s">
        <v>127</v>
      </c>
      <c r="G57" s="48" t="s">
        <v>127</v>
      </c>
      <c r="H57" s="48" t="s">
        <v>127</v>
      </c>
      <c r="I57" s="48" t="s">
        <v>127</v>
      </c>
      <c r="J57" s="48" t="s">
        <v>127</v>
      </c>
      <c r="K57" s="48" t="s">
        <v>127</v>
      </c>
      <c r="L57" s="48" t="s">
        <v>127</v>
      </c>
      <c r="M57" s="48">
        <v>4.5</v>
      </c>
      <c r="N57" s="48" t="s">
        <v>127</v>
      </c>
      <c r="O57" s="48" t="s">
        <v>127</v>
      </c>
      <c r="P57" s="48" t="s">
        <v>127</v>
      </c>
      <c r="Q57" s="48" t="s">
        <v>127</v>
      </c>
      <c r="R57" s="48" t="s">
        <v>127</v>
      </c>
      <c r="S57" s="48" t="s">
        <v>127</v>
      </c>
      <c r="T57" s="48" t="s">
        <v>127</v>
      </c>
      <c r="U57" s="48" t="s">
        <v>127</v>
      </c>
      <c r="V57" s="48" t="s">
        <v>127</v>
      </c>
      <c r="W57" s="48" t="s">
        <v>127</v>
      </c>
      <c r="X57" s="48" t="s">
        <v>127</v>
      </c>
      <c r="Y57" s="48" t="s">
        <v>127</v>
      </c>
      <c r="Z57" s="48" t="s">
        <v>127</v>
      </c>
      <c r="AA57" s="48" t="s">
        <v>127</v>
      </c>
      <c r="AB57" s="48" t="s">
        <v>127</v>
      </c>
      <c r="AC57" s="48" t="s">
        <v>127</v>
      </c>
      <c r="AD57" s="48" t="s">
        <v>127</v>
      </c>
      <c r="AE57" s="48" t="s">
        <v>127</v>
      </c>
      <c r="AF57" s="48" t="s">
        <v>127</v>
      </c>
      <c r="AG57" s="48" t="s">
        <v>127</v>
      </c>
      <c r="AH57" s="48" t="s">
        <v>127</v>
      </c>
      <c r="AI57" s="48" t="s">
        <v>127</v>
      </c>
      <c r="AJ57" s="48" t="s">
        <v>127</v>
      </c>
      <c r="AK57" s="48" t="s">
        <v>127</v>
      </c>
      <c r="AL57" s="48" t="s">
        <v>127</v>
      </c>
      <c r="AM57" s="48" t="s">
        <v>127</v>
      </c>
      <c r="AN57" s="48" t="s">
        <v>127</v>
      </c>
      <c r="AO57" s="48" t="s">
        <v>127</v>
      </c>
      <c r="AP57" s="48" t="s">
        <v>127</v>
      </c>
      <c r="AQ57" s="48" t="s">
        <v>127</v>
      </c>
      <c r="AR57" s="48" t="s">
        <v>127</v>
      </c>
      <c r="AS57" s="48" t="s">
        <v>127</v>
      </c>
      <c r="AT57" s="48" t="s">
        <v>127</v>
      </c>
      <c r="AU57" s="48" t="s">
        <v>127</v>
      </c>
      <c r="AV57" s="48" t="s">
        <v>127</v>
      </c>
      <c r="AW57" s="48" t="s">
        <v>127</v>
      </c>
      <c r="AX57" s="48">
        <v>5.6</v>
      </c>
      <c r="AY57" s="48" t="s">
        <v>127</v>
      </c>
      <c r="AZ57" s="48" t="s">
        <v>127</v>
      </c>
      <c r="BA57" s="48" t="s">
        <v>127</v>
      </c>
      <c r="BB57" s="48" t="s">
        <v>127</v>
      </c>
      <c r="BC57" s="48" t="s">
        <v>154</v>
      </c>
      <c r="BD57" s="48" t="s">
        <v>127</v>
      </c>
      <c r="BE57" s="48" t="s">
        <v>127</v>
      </c>
      <c r="BF57" s="48" t="s">
        <v>127</v>
      </c>
      <c r="BG57" s="48" t="s">
        <v>127</v>
      </c>
      <c r="BH57" s="48" t="s">
        <v>127</v>
      </c>
      <c r="BI57" s="48" t="s">
        <v>127</v>
      </c>
      <c r="BJ57" s="48" t="s">
        <v>127</v>
      </c>
      <c r="BK57" s="48" t="s">
        <v>127</v>
      </c>
      <c r="BL57" s="48" t="s">
        <v>127</v>
      </c>
      <c r="BM57" s="48" t="s">
        <v>127</v>
      </c>
      <c r="BN57" s="24"/>
    </row>
    <row r="58" spans="1:66" x14ac:dyDescent="0.2">
      <c r="A58" s="23">
        <v>27</v>
      </c>
      <c r="B58" s="46">
        <v>41018</v>
      </c>
      <c r="C58" s="23">
        <v>17113612</v>
      </c>
      <c r="D58" s="32" t="s">
        <v>192</v>
      </c>
      <c r="E58" s="48" t="s">
        <v>127</v>
      </c>
      <c r="F58" s="48" t="s">
        <v>127</v>
      </c>
      <c r="G58" s="48" t="s">
        <v>127</v>
      </c>
      <c r="H58" s="48" t="s">
        <v>127</v>
      </c>
      <c r="I58" s="48" t="s">
        <v>127</v>
      </c>
      <c r="J58" s="48" t="s">
        <v>127</v>
      </c>
      <c r="K58" s="48" t="s">
        <v>127</v>
      </c>
      <c r="L58" s="48" t="s">
        <v>127</v>
      </c>
      <c r="M58" s="48">
        <v>3.82</v>
      </c>
      <c r="N58" s="48" t="s">
        <v>127</v>
      </c>
      <c r="O58" s="48" t="s">
        <v>127</v>
      </c>
      <c r="P58" s="48" t="s">
        <v>127</v>
      </c>
      <c r="Q58" s="48" t="s">
        <v>127</v>
      </c>
      <c r="R58" s="48" t="s">
        <v>127</v>
      </c>
      <c r="S58" s="48" t="s">
        <v>127</v>
      </c>
      <c r="T58" s="48" t="s">
        <v>127</v>
      </c>
      <c r="U58" s="48" t="s">
        <v>127</v>
      </c>
      <c r="V58" s="48" t="s">
        <v>127</v>
      </c>
      <c r="W58" s="48" t="s">
        <v>127</v>
      </c>
      <c r="X58" s="48" t="s">
        <v>127</v>
      </c>
      <c r="Y58" s="48" t="s">
        <v>127</v>
      </c>
      <c r="Z58" s="48" t="s">
        <v>127</v>
      </c>
      <c r="AA58" s="48" t="s">
        <v>127</v>
      </c>
      <c r="AB58" s="48" t="s">
        <v>127</v>
      </c>
      <c r="AC58" s="48" t="s">
        <v>127</v>
      </c>
      <c r="AD58" s="48" t="s">
        <v>127</v>
      </c>
      <c r="AE58" s="48" t="s">
        <v>127</v>
      </c>
      <c r="AF58" s="48" t="s">
        <v>127</v>
      </c>
      <c r="AG58" s="48" t="s">
        <v>127</v>
      </c>
      <c r="AH58" s="48" t="s">
        <v>127</v>
      </c>
      <c r="AI58" s="48" t="s">
        <v>127</v>
      </c>
      <c r="AJ58" s="48" t="s">
        <v>127</v>
      </c>
      <c r="AK58" s="48" t="s">
        <v>127</v>
      </c>
      <c r="AL58" s="48" t="s">
        <v>127</v>
      </c>
      <c r="AM58" s="48" t="s">
        <v>127</v>
      </c>
      <c r="AN58" s="48" t="s">
        <v>127</v>
      </c>
      <c r="AO58" s="48" t="s">
        <v>127</v>
      </c>
      <c r="AP58" s="48" t="s">
        <v>127</v>
      </c>
      <c r="AQ58" s="48" t="s">
        <v>127</v>
      </c>
      <c r="AR58" s="48" t="s">
        <v>127</v>
      </c>
      <c r="AS58" s="48" t="s">
        <v>127</v>
      </c>
      <c r="AT58" s="48" t="s">
        <v>127</v>
      </c>
      <c r="AU58" s="48" t="s">
        <v>127</v>
      </c>
      <c r="AV58" s="48" t="s">
        <v>127</v>
      </c>
      <c r="AW58" s="48" t="s">
        <v>127</v>
      </c>
      <c r="AX58" s="48">
        <v>14.5</v>
      </c>
      <c r="AY58" s="48" t="s">
        <v>127</v>
      </c>
      <c r="AZ58" s="48" t="s">
        <v>127</v>
      </c>
      <c r="BA58" s="48" t="s">
        <v>127</v>
      </c>
      <c r="BB58" s="48" t="s">
        <v>127</v>
      </c>
      <c r="BC58" s="48" t="s">
        <v>127</v>
      </c>
      <c r="BD58" s="48" t="s">
        <v>127</v>
      </c>
      <c r="BE58" s="48" t="s">
        <v>127</v>
      </c>
      <c r="BF58" s="48" t="s">
        <v>127</v>
      </c>
      <c r="BG58" s="48" t="s">
        <v>127</v>
      </c>
      <c r="BH58" s="48" t="s">
        <v>127</v>
      </c>
      <c r="BI58" s="48" t="s">
        <v>127</v>
      </c>
      <c r="BJ58" s="48" t="s">
        <v>127</v>
      </c>
      <c r="BK58" s="48" t="s">
        <v>127</v>
      </c>
      <c r="BL58" s="48" t="s">
        <v>127</v>
      </c>
      <c r="BM58" s="48" t="s">
        <v>127</v>
      </c>
      <c r="BN58" s="24"/>
    </row>
    <row r="59" spans="1:66" x14ac:dyDescent="0.2">
      <c r="A59" s="23">
        <v>27</v>
      </c>
      <c r="B59" s="46">
        <v>42200</v>
      </c>
      <c r="C59" s="23">
        <v>17113612</v>
      </c>
      <c r="D59" s="32" t="s">
        <v>192</v>
      </c>
      <c r="E59" s="48" t="s">
        <v>127</v>
      </c>
      <c r="F59" s="48" t="s">
        <v>127</v>
      </c>
      <c r="G59" s="48" t="s">
        <v>127</v>
      </c>
      <c r="H59" s="48" t="s">
        <v>127</v>
      </c>
      <c r="I59" s="48" t="s">
        <v>127</v>
      </c>
      <c r="J59" s="48" t="s">
        <v>127</v>
      </c>
      <c r="K59" s="48" t="s">
        <v>127</v>
      </c>
      <c r="L59" s="48" t="s">
        <v>127</v>
      </c>
      <c r="M59" s="48" t="s">
        <v>154</v>
      </c>
      <c r="N59" s="48" t="s">
        <v>127</v>
      </c>
      <c r="O59" s="48" t="s">
        <v>127</v>
      </c>
      <c r="P59" s="48" t="s">
        <v>127</v>
      </c>
      <c r="Q59" s="48" t="s">
        <v>127</v>
      </c>
      <c r="R59" s="48" t="s">
        <v>127</v>
      </c>
      <c r="S59" s="48" t="s">
        <v>127</v>
      </c>
      <c r="T59" s="48" t="s">
        <v>127</v>
      </c>
      <c r="U59" s="48" t="s">
        <v>127</v>
      </c>
      <c r="V59" s="48" t="s">
        <v>127</v>
      </c>
      <c r="W59" s="48" t="s">
        <v>127</v>
      </c>
      <c r="X59" s="48" t="s">
        <v>127</v>
      </c>
      <c r="Y59" s="48" t="s">
        <v>127</v>
      </c>
      <c r="Z59" s="48" t="s">
        <v>127</v>
      </c>
      <c r="AA59" s="48" t="s">
        <v>127</v>
      </c>
      <c r="AB59" s="48" t="s">
        <v>127</v>
      </c>
      <c r="AC59" s="48" t="s">
        <v>127</v>
      </c>
      <c r="AD59" s="48" t="s">
        <v>127</v>
      </c>
      <c r="AE59" s="48" t="s">
        <v>127</v>
      </c>
      <c r="AF59" s="48" t="s">
        <v>127</v>
      </c>
      <c r="AG59" s="48" t="s">
        <v>127</v>
      </c>
      <c r="AH59" s="48" t="s">
        <v>127</v>
      </c>
      <c r="AI59" s="48" t="s">
        <v>127</v>
      </c>
      <c r="AJ59" s="48" t="s">
        <v>127</v>
      </c>
      <c r="AK59" s="48" t="s">
        <v>127</v>
      </c>
      <c r="AL59" s="48" t="s">
        <v>127</v>
      </c>
      <c r="AM59" s="48" t="s">
        <v>127</v>
      </c>
      <c r="AN59" s="48" t="s">
        <v>127</v>
      </c>
      <c r="AO59" s="48" t="s">
        <v>127</v>
      </c>
      <c r="AP59" s="48" t="s">
        <v>127</v>
      </c>
      <c r="AQ59" s="48" t="s">
        <v>127</v>
      </c>
      <c r="AR59" s="48" t="s">
        <v>127</v>
      </c>
      <c r="AS59" s="48" t="s">
        <v>127</v>
      </c>
      <c r="AT59" s="48" t="s">
        <v>127</v>
      </c>
      <c r="AU59" s="48" t="s">
        <v>127</v>
      </c>
      <c r="AV59" s="48" t="s">
        <v>127</v>
      </c>
      <c r="AW59" s="48" t="s">
        <v>127</v>
      </c>
      <c r="AX59" s="48" t="s">
        <v>133</v>
      </c>
      <c r="AY59" s="48" t="s">
        <v>127</v>
      </c>
      <c r="AZ59" s="48" t="s">
        <v>127</v>
      </c>
      <c r="BA59" s="48" t="s">
        <v>127</v>
      </c>
      <c r="BB59" s="48" t="s">
        <v>127</v>
      </c>
      <c r="BC59" s="48" t="s">
        <v>127</v>
      </c>
      <c r="BD59" s="48" t="s">
        <v>127</v>
      </c>
      <c r="BE59" s="48" t="s">
        <v>127</v>
      </c>
      <c r="BF59" s="48" t="s">
        <v>127</v>
      </c>
      <c r="BG59" s="48" t="s">
        <v>127</v>
      </c>
      <c r="BH59" s="48" t="s">
        <v>127</v>
      </c>
      <c r="BI59" s="48" t="s">
        <v>127</v>
      </c>
      <c r="BJ59" s="48" t="s">
        <v>127</v>
      </c>
      <c r="BK59" s="48" t="s">
        <v>127</v>
      </c>
      <c r="BL59" s="48" t="s">
        <v>127</v>
      </c>
      <c r="BM59" s="48" t="s">
        <v>127</v>
      </c>
      <c r="BN59" s="24"/>
    </row>
    <row r="60" spans="1:66" x14ac:dyDescent="0.2">
      <c r="A60" s="23">
        <v>27</v>
      </c>
      <c r="B60" s="46">
        <v>42914</v>
      </c>
      <c r="C60" s="23">
        <v>17113612</v>
      </c>
      <c r="D60" s="32" t="s">
        <v>192</v>
      </c>
      <c r="E60" s="48" t="s">
        <v>127</v>
      </c>
      <c r="F60" s="48" t="s">
        <v>127</v>
      </c>
      <c r="G60" s="48" t="s">
        <v>127</v>
      </c>
      <c r="H60" s="48" t="s">
        <v>127</v>
      </c>
      <c r="I60" s="48" t="s">
        <v>127</v>
      </c>
      <c r="J60" s="48" t="s">
        <v>127</v>
      </c>
      <c r="K60" s="48" t="s">
        <v>127</v>
      </c>
      <c r="L60" s="48" t="s">
        <v>127</v>
      </c>
      <c r="M60" s="48" t="s">
        <v>170</v>
      </c>
      <c r="N60" s="48" t="s">
        <v>127</v>
      </c>
      <c r="O60" s="48" t="s">
        <v>127</v>
      </c>
      <c r="P60" s="48" t="s">
        <v>127</v>
      </c>
      <c r="Q60" s="48" t="s">
        <v>127</v>
      </c>
      <c r="R60" s="48" t="s">
        <v>127</v>
      </c>
      <c r="S60" s="48" t="s">
        <v>127</v>
      </c>
      <c r="T60" s="48" t="s">
        <v>127</v>
      </c>
      <c r="U60" s="48" t="s">
        <v>127</v>
      </c>
      <c r="V60" s="48" t="s">
        <v>127</v>
      </c>
      <c r="W60" s="48" t="s">
        <v>127</v>
      </c>
      <c r="X60" s="48" t="s">
        <v>127</v>
      </c>
      <c r="Y60" s="48" t="s">
        <v>170</v>
      </c>
      <c r="Z60" s="48" t="s">
        <v>127</v>
      </c>
      <c r="AA60" s="48" t="s">
        <v>127</v>
      </c>
      <c r="AB60" s="48" t="s">
        <v>127</v>
      </c>
      <c r="AC60" s="48" t="s">
        <v>127</v>
      </c>
      <c r="AD60" s="48" t="s">
        <v>127</v>
      </c>
      <c r="AE60" s="48" t="s">
        <v>127</v>
      </c>
      <c r="AF60" s="48" t="s">
        <v>127</v>
      </c>
      <c r="AG60" s="48" t="s">
        <v>127</v>
      </c>
      <c r="AH60" s="48" t="s">
        <v>127</v>
      </c>
      <c r="AI60" s="48" t="s">
        <v>127</v>
      </c>
      <c r="AJ60" s="48" t="s">
        <v>127</v>
      </c>
      <c r="AK60" s="48" t="s">
        <v>127</v>
      </c>
      <c r="AL60" s="48" t="s">
        <v>127</v>
      </c>
      <c r="AM60" s="48" t="s">
        <v>127</v>
      </c>
      <c r="AN60" s="48" t="s">
        <v>127</v>
      </c>
      <c r="AO60" s="48" t="s">
        <v>127</v>
      </c>
      <c r="AP60" s="48" t="s">
        <v>127</v>
      </c>
      <c r="AQ60" s="48" t="s">
        <v>127</v>
      </c>
      <c r="AR60" s="48" t="s">
        <v>127</v>
      </c>
      <c r="AS60" s="48" t="s">
        <v>127</v>
      </c>
      <c r="AT60" s="48" t="s">
        <v>127</v>
      </c>
      <c r="AU60" s="48" t="s">
        <v>127</v>
      </c>
      <c r="AV60" s="48" t="s">
        <v>127</v>
      </c>
      <c r="AW60" s="48" t="s">
        <v>127</v>
      </c>
      <c r="AX60" s="48">
        <v>14.56</v>
      </c>
      <c r="AY60" s="48" t="s">
        <v>127</v>
      </c>
      <c r="AZ60" s="48" t="s">
        <v>127</v>
      </c>
      <c r="BA60" s="48" t="s">
        <v>127</v>
      </c>
      <c r="BB60" s="48" t="s">
        <v>127</v>
      </c>
      <c r="BC60" s="48" t="s">
        <v>127</v>
      </c>
      <c r="BD60" s="48" t="s">
        <v>127</v>
      </c>
      <c r="BE60" s="48" t="s">
        <v>127</v>
      </c>
      <c r="BF60" s="48" t="s">
        <v>127</v>
      </c>
      <c r="BG60" s="48" t="s">
        <v>127</v>
      </c>
      <c r="BH60" s="48" t="s">
        <v>127</v>
      </c>
      <c r="BI60" s="48" t="s">
        <v>127</v>
      </c>
      <c r="BJ60" s="48" t="s">
        <v>127</v>
      </c>
      <c r="BK60" s="48" t="s">
        <v>127</v>
      </c>
      <c r="BL60" s="48" t="s">
        <v>127</v>
      </c>
      <c r="BM60" s="48" t="s">
        <v>127</v>
      </c>
      <c r="BN60" s="24"/>
    </row>
    <row r="61" spans="1:66" x14ac:dyDescent="0.2">
      <c r="A61" s="23">
        <v>27</v>
      </c>
      <c r="B61" s="46">
        <v>43150</v>
      </c>
      <c r="C61" s="23">
        <v>17113612</v>
      </c>
      <c r="D61" s="32" t="s">
        <v>192</v>
      </c>
      <c r="E61" s="48" t="s">
        <v>154</v>
      </c>
      <c r="F61" s="48"/>
      <c r="G61" s="48"/>
      <c r="H61" s="48"/>
      <c r="I61" s="48"/>
      <c r="J61" s="48"/>
      <c r="K61" s="48" t="s">
        <v>127</v>
      </c>
      <c r="L61" s="48"/>
      <c r="M61" s="48" t="s">
        <v>154</v>
      </c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 t="s">
        <v>127</v>
      </c>
      <c r="Y61" s="48" t="s">
        <v>127</v>
      </c>
      <c r="Z61" s="48"/>
      <c r="AA61" s="48"/>
      <c r="AB61" s="48"/>
      <c r="AC61" s="48"/>
      <c r="AD61" s="48"/>
      <c r="AE61" s="48"/>
      <c r="AF61" s="48" t="s">
        <v>150</v>
      </c>
      <c r="AG61" s="48"/>
      <c r="AH61" s="48"/>
      <c r="AI61" s="48" t="s">
        <v>154</v>
      </c>
      <c r="AJ61" s="48"/>
      <c r="AK61" s="48"/>
      <c r="AL61" s="48" t="s">
        <v>154</v>
      </c>
      <c r="AM61" s="48" t="s">
        <v>154</v>
      </c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 t="s">
        <v>154</v>
      </c>
      <c r="AY61" s="48"/>
      <c r="AZ61" s="48" t="s">
        <v>127</v>
      </c>
      <c r="BA61" s="48"/>
      <c r="BB61" s="48"/>
      <c r="BC61" s="48" t="s">
        <v>154</v>
      </c>
      <c r="BD61" s="48" t="s">
        <v>154</v>
      </c>
      <c r="BE61" s="48"/>
      <c r="BF61" s="48"/>
      <c r="BG61" s="48" t="s">
        <v>154</v>
      </c>
      <c r="BH61" s="48"/>
      <c r="BI61" s="48"/>
      <c r="BJ61" s="48" t="s">
        <v>154</v>
      </c>
      <c r="BK61" s="48"/>
      <c r="BL61" s="48" t="s">
        <v>127</v>
      </c>
      <c r="BM61" s="48" t="s">
        <v>181</v>
      </c>
      <c r="BN61" s="24"/>
    </row>
    <row r="62" spans="1:66" x14ac:dyDescent="0.2">
      <c r="A62" s="23">
        <v>28</v>
      </c>
      <c r="B62" s="46">
        <v>40932</v>
      </c>
      <c r="C62" s="23">
        <v>17113613</v>
      </c>
      <c r="D62" s="32" t="s">
        <v>195</v>
      </c>
      <c r="E62" s="48" t="s">
        <v>127</v>
      </c>
      <c r="F62" s="48" t="s">
        <v>127</v>
      </c>
      <c r="G62" s="48" t="s">
        <v>127</v>
      </c>
      <c r="H62" s="48" t="s">
        <v>127</v>
      </c>
      <c r="I62" s="48" t="s">
        <v>127</v>
      </c>
      <c r="J62" s="48" t="s">
        <v>127</v>
      </c>
      <c r="K62" s="48" t="s">
        <v>127</v>
      </c>
      <c r="L62" s="48" t="s">
        <v>127</v>
      </c>
      <c r="M62" s="48">
        <v>2.8</v>
      </c>
      <c r="N62" s="48" t="s">
        <v>127</v>
      </c>
      <c r="O62" s="48" t="s">
        <v>127</v>
      </c>
      <c r="P62" s="48" t="s">
        <v>127</v>
      </c>
      <c r="Q62" s="48" t="s">
        <v>127</v>
      </c>
      <c r="R62" s="48" t="s">
        <v>127</v>
      </c>
      <c r="S62" s="48" t="s">
        <v>127</v>
      </c>
      <c r="T62" s="48" t="s">
        <v>127</v>
      </c>
      <c r="U62" s="48" t="s">
        <v>127</v>
      </c>
      <c r="V62" s="48" t="s">
        <v>127</v>
      </c>
      <c r="W62" s="48" t="s">
        <v>127</v>
      </c>
      <c r="X62" s="48" t="s">
        <v>127</v>
      </c>
      <c r="Y62" s="48" t="s">
        <v>133</v>
      </c>
      <c r="Z62" s="48" t="s">
        <v>127</v>
      </c>
      <c r="AA62" s="48" t="s">
        <v>127</v>
      </c>
      <c r="AB62" s="48" t="s">
        <v>127</v>
      </c>
      <c r="AC62" s="48" t="s">
        <v>127</v>
      </c>
      <c r="AD62" s="48" t="s">
        <v>127</v>
      </c>
      <c r="AE62" s="48" t="s">
        <v>127</v>
      </c>
      <c r="AF62" s="48" t="s">
        <v>127</v>
      </c>
      <c r="AG62" s="48" t="s">
        <v>127</v>
      </c>
      <c r="AH62" s="48" t="s">
        <v>127</v>
      </c>
      <c r="AI62" s="48" t="s">
        <v>127</v>
      </c>
      <c r="AJ62" s="48" t="s">
        <v>127</v>
      </c>
      <c r="AK62" s="48" t="s">
        <v>127</v>
      </c>
      <c r="AL62" s="48" t="s">
        <v>127</v>
      </c>
      <c r="AM62" s="48" t="s">
        <v>127</v>
      </c>
      <c r="AN62" s="48" t="s">
        <v>127</v>
      </c>
      <c r="AO62" s="48" t="s">
        <v>127</v>
      </c>
      <c r="AP62" s="48" t="s">
        <v>127</v>
      </c>
      <c r="AQ62" s="48" t="s">
        <v>127</v>
      </c>
      <c r="AR62" s="48" t="s">
        <v>127</v>
      </c>
      <c r="AS62" s="48" t="s">
        <v>127</v>
      </c>
      <c r="AT62" s="48" t="s">
        <v>127</v>
      </c>
      <c r="AU62" s="48" t="s">
        <v>127</v>
      </c>
      <c r="AV62" s="48" t="s">
        <v>127</v>
      </c>
      <c r="AW62" s="48" t="s">
        <v>127</v>
      </c>
      <c r="AX62" s="48">
        <v>7.66</v>
      </c>
      <c r="AY62" s="48" t="s">
        <v>127</v>
      </c>
      <c r="AZ62" s="48" t="s">
        <v>127</v>
      </c>
      <c r="BA62" s="48" t="s">
        <v>127</v>
      </c>
      <c r="BB62" s="48" t="s">
        <v>127</v>
      </c>
      <c r="BC62" s="48" t="s">
        <v>154</v>
      </c>
      <c r="BD62" s="48" t="s">
        <v>154</v>
      </c>
      <c r="BE62" s="48" t="s">
        <v>127</v>
      </c>
      <c r="BF62" s="48" t="s">
        <v>127</v>
      </c>
      <c r="BG62" s="48" t="s">
        <v>127</v>
      </c>
      <c r="BH62" s="48">
        <v>2</v>
      </c>
      <c r="BI62" s="48" t="s">
        <v>127</v>
      </c>
      <c r="BJ62" s="48" t="s">
        <v>127</v>
      </c>
      <c r="BK62" s="48" t="s">
        <v>127</v>
      </c>
      <c r="BL62" s="48" t="s">
        <v>127</v>
      </c>
      <c r="BM62" s="48" t="s">
        <v>127</v>
      </c>
      <c r="BN62" s="24"/>
    </row>
    <row r="63" spans="1:66" x14ac:dyDescent="0.2">
      <c r="A63" s="23">
        <v>28</v>
      </c>
      <c r="B63" s="46">
        <v>41058</v>
      </c>
      <c r="C63" s="23">
        <v>17113613</v>
      </c>
      <c r="D63" s="32" t="s">
        <v>195</v>
      </c>
      <c r="E63" s="48" t="s">
        <v>127</v>
      </c>
      <c r="F63" s="48" t="s">
        <v>127</v>
      </c>
      <c r="G63" s="48" t="s">
        <v>127</v>
      </c>
      <c r="H63" s="48" t="s">
        <v>127</v>
      </c>
      <c r="I63" s="48" t="s">
        <v>127</v>
      </c>
      <c r="J63" s="48" t="s">
        <v>127</v>
      </c>
      <c r="K63" s="48" t="s">
        <v>127</v>
      </c>
      <c r="L63" s="48" t="s">
        <v>127</v>
      </c>
      <c r="M63" s="48">
        <v>2.44</v>
      </c>
      <c r="N63" s="48" t="s">
        <v>127</v>
      </c>
      <c r="O63" s="48" t="s">
        <v>127</v>
      </c>
      <c r="P63" s="48" t="s">
        <v>127</v>
      </c>
      <c r="Q63" s="48" t="s">
        <v>127</v>
      </c>
      <c r="R63" s="48" t="s">
        <v>127</v>
      </c>
      <c r="S63" s="48" t="s">
        <v>127</v>
      </c>
      <c r="T63" s="48" t="s">
        <v>127</v>
      </c>
      <c r="U63" s="48" t="s">
        <v>127</v>
      </c>
      <c r="V63" s="48" t="s">
        <v>127</v>
      </c>
      <c r="W63" s="48" t="s">
        <v>127</v>
      </c>
      <c r="X63" s="48" t="s">
        <v>127</v>
      </c>
      <c r="Y63" s="48">
        <v>2.02</v>
      </c>
      <c r="Z63" s="48" t="s">
        <v>127</v>
      </c>
      <c r="AA63" s="48" t="s">
        <v>127</v>
      </c>
      <c r="AB63" s="48" t="s">
        <v>127</v>
      </c>
      <c r="AC63" s="48" t="s">
        <v>127</v>
      </c>
      <c r="AD63" s="48" t="s">
        <v>127</v>
      </c>
      <c r="AE63" s="48" t="s">
        <v>127</v>
      </c>
      <c r="AF63" s="48" t="s">
        <v>127</v>
      </c>
      <c r="AG63" s="48" t="s">
        <v>127</v>
      </c>
      <c r="AH63" s="48" t="s">
        <v>127</v>
      </c>
      <c r="AI63" s="48" t="s">
        <v>127</v>
      </c>
      <c r="AJ63" s="48" t="s">
        <v>127</v>
      </c>
      <c r="AK63" s="48" t="s">
        <v>127</v>
      </c>
      <c r="AL63" s="48" t="s">
        <v>127</v>
      </c>
      <c r="AM63" s="48" t="s">
        <v>127</v>
      </c>
      <c r="AN63" s="48" t="s">
        <v>127</v>
      </c>
      <c r="AO63" s="48" t="s">
        <v>127</v>
      </c>
      <c r="AP63" s="48" t="s">
        <v>127</v>
      </c>
      <c r="AQ63" s="48" t="s">
        <v>127</v>
      </c>
      <c r="AR63" s="48" t="s">
        <v>127</v>
      </c>
      <c r="AS63" s="48" t="s">
        <v>127</v>
      </c>
      <c r="AT63" s="48" t="s">
        <v>127</v>
      </c>
      <c r="AU63" s="48" t="s">
        <v>127</v>
      </c>
      <c r="AV63" s="48" t="s">
        <v>127</v>
      </c>
      <c r="AW63" s="48" t="s">
        <v>127</v>
      </c>
      <c r="AX63" s="48">
        <v>22.12</v>
      </c>
      <c r="AY63" s="48" t="s">
        <v>127</v>
      </c>
      <c r="AZ63" s="48" t="s">
        <v>127</v>
      </c>
      <c r="BA63" s="48" t="s">
        <v>127</v>
      </c>
      <c r="BB63" s="48" t="s">
        <v>127</v>
      </c>
      <c r="BC63" s="48" t="s">
        <v>127</v>
      </c>
      <c r="BD63" s="48" t="s">
        <v>127</v>
      </c>
      <c r="BE63" s="48" t="s">
        <v>127</v>
      </c>
      <c r="BF63" s="48" t="s">
        <v>127</v>
      </c>
      <c r="BG63" s="48" t="s">
        <v>127</v>
      </c>
      <c r="BH63" s="48" t="s">
        <v>127</v>
      </c>
      <c r="BI63" s="48" t="s">
        <v>127</v>
      </c>
      <c r="BJ63" s="48" t="s">
        <v>127</v>
      </c>
      <c r="BK63" s="48" t="s">
        <v>127</v>
      </c>
      <c r="BL63" s="48" t="s">
        <v>127</v>
      </c>
      <c r="BM63" s="48" t="s">
        <v>127</v>
      </c>
      <c r="BN63" s="24"/>
    </row>
    <row r="64" spans="1:66" x14ac:dyDescent="0.2">
      <c r="A64" s="23">
        <v>28</v>
      </c>
      <c r="B64" s="46">
        <v>41976</v>
      </c>
      <c r="C64" s="23">
        <v>17113613</v>
      </c>
      <c r="D64" s="32" t="s">
        <v>195</v>
      </c>
      <c r="E64" s="48" t="s">
        <v>127</v>
      </c>
      <c r="F64" s="48" t="s">
        <v>127</v>
      </c>
      <c r="G64" s="48" t="s">
        <v>127</v>
      </c>
      <c r="H64" s="48" t="s">
        <v>127</v>
      </c>
      <c r="I64" s="48" t="s">
        <v>127</v>
      </c>
      <c r="J64" s="48" t="s">
        <v>127</v>
      </c>
      <c r="K64" s="48" t="s">
        <v>127</v>
      </c>
      <c r="L64" s="48" t="s">
        <v>127</v>
      </c>
      <c r="M64" s="48" t="s">
        <v>154</v>
      </c>
      <c r="N64" s="48" t="s">
        <v>127</v>
      </c>
      <c r="O64" s="48" t="s">
        <v>127</v>
      </c>
      <c r="P64" s="48" t="s">
        <v>127</v>
      </c>
      <c r="Q64" s="48" t="s">
        <v>127</v>
      </c>
      <c r="R64" s="48" t="s">
        <v>127</v>
      </c>
      <c r="S64" s="48" t="s">
        <v>127</v>
      </c>
      <c r="T64" s="48" t="s">
        <v>127</v>
      </c>
      <c r="U64" s="48" t="s">
        <v>127</v>
      </c>
      <c r="V64" s="48" t="s">
        <v>127</v>
      </c>
      <c r="W64" s="48" t="s">
        <v>127</v>
      </c>
      <c r="X64" s="48" t="s">
        <v>127</v>
      </c>
      <c r="Y64" s="48" t="s">
        <v>127</v>
      </c>
      <c r="Z64" s="48" t="s">
        <v>127</v>
      </c>
      <c r="AA64" s="48" t="s">
        <v>127</v>
      </c>
      <c r="AB64" s="48" t="s">
        <v>127</v>
      </c>
      <c r="AC64" s="48" t="s">
        <v>127</v>
      </c>
      <c r="AD64" s="48" t="s">
        <v>127</v>
      </c>
      <c r="AE64" s="48" t="s">
        <v>127</v>
      </c>
      <c r="AF64" s="48" t="s">
        <v>127</v>
      </c>
      <c r="AG64" s="48" t="s">
        <v>127</v>
      </c>
      <c r="AH64" s="48" t="s">
        <v>127</v>
      </c>
      <c r="AI64" s="48" t="s">
        <v>127</v>
      </c>
      <c r="AJ64" s="48" t="s">
        <v>127</v>
      </c>
      <c r="AK64" s="48" t="s">
        <v>127</v>
      </c>
      <c r="AL64" s="48" t="s">
        <v>127</v>
      </c>
      <c r="AM64" s="48" t="s">
        <v>127</v>
      </c>
      <c r="AN64" s="48" t="s">
        <v>127</v>
      </c>
      <c r="AO64" s="48" t="s">
        <v>127</v>
      </c>
      <c r="AP64" s="48" t="s">
        <v>127</v>
      </c>
      <c r="AQ64" s="48" t="s">
        <v>127</v>
      </c>
      <c r="AR64" s="48" t="s">
        <v>127</v>
      </c>
      <c r="AS64" s="48" t="s">
        <v>127</v>
      </c>
      <c r="AT64" s="48" t="s">
        <v>127</v>
      </c>
      <c r="AU64" s="48" t="s">
        <v>127</v>
      </c>
      <c r="AV64" s="48" t="s">
        <v>127</v>
      </c>
      <c r="AW64" s="48" t="s">
        <v>127</v>
      </c>
      <c r="AX64" s="48" t="s">
        <v>127</v>
      </c>
      <c r="AY64" s="48" t="s">
        <v>127</v>
      </c>
      <c r="AZ64" s="48" t="s">
        <v>127</v>
      </c>
      <c r="BA64" s="48" t="s">
        <v>127</v>
      </c>
      <c r="BB64" s="48" t="s">
        <v>127</v>
      </c>
      <c r="BC64" s="48" t="s">
        <v>127</v>
      </c>
      <c r="BD64" s="48" t="s">
        <v>127</v>
      </c>
      <c r="BE64" s="48" t="s">
        <v>127</v>
      </c>
      <c r="BF64" s="48" t="s">
        <v>127</v>
      </c>
      <c r="BG64" s="48" t="s">
        <v>127</v>
      </c>
      <c r="BH64" s="48" t="s">
        <v>127</v>
      </c>
      <c r="BI64" s="48" t="s">
        <v>127</v>
      </c>
      <c r="BJ64" s="48" t="s">
        <v>127</v>
      </c>
      <c r="BK64" s="48" t="s">
        <v>127</v>
      </c>
      <c r="BL64" s="48" t="s">
        <v>127</v>
      </c>
      <c r="BM64" s="48" t="s">
        <v>127</v>
      </c>
      <c r="BN64" s="24"/>
    </row>
    <row r="65" spans="1:66" x14ac:dyDescent="0.2">
      <c r="A65" s="23">
        <v>28</v>
      </c>
      <c r="B65" s="46">
        <v>42206</v>
      </c>
      <c r="C65" s="23">
        <v>17113613</v>
      </c>
      <c r="D65" s="32" t="s">
        <v>195</v>
      </c>
      <c r="E65" s="48" t="s">
        <v>127</v>
      </c>
      <c r="F65" s="48" t="s">
        <v>127</v>
      </c>
      <c r="G65" s="48" t="s">
        <v>127</v>
      </c>
      <c r="H65" s="48" t="s">
        <v>127</v>
      </c>
      <c r="I65" s="48" t="s">
        <v>127</v>
      </c>
      <c r="J65" s="48" t="s">
        <v>127</v>
      </c>
      <c r="K65" s="48" t="s">
        <v>127</v>
      </c>
      <c r="L65" s="48" t="s">
        <v>127</v>
      </c>
      <c r="M65" s="48" t="s">
        <v>127</v>
      </c>
      <c r="N65" s="48" t="s">
        <v>127</v>
      </c>
      <c r="O65" s="48" t="s">
        <v>127</v>
      </c>
      <c r="P65" s="48" t="s">
        <v>127</v>
      </c>
      <c r="Q65" s="48" t="s">
        <v>127</v>
      </c>
      <c r="R65" s="48" t="s">
        <v>127</v>
      </c>
      <c r="S65" s="48" t="s">
        <v>127</v>
      </c>
      <c r="T65" s="48" t="s">
        <v>127</v>
      </c>
      <c r="U65" s="48" t="s">
        <v>127</v>
      </c>
      <c r="V65" s="48" t="s">
        <v>127</v>
      </c>
      <c r="W65" s="48" t="s">
        <v>127</v>
      </c>
      <c r="X65" s="48" t="s">
        <v>127</v>
      </c>
      <c r="Y65" s="48" t="s">
        <v>127</v>
      </c>
      <c r="Z65" s="48" t="s">
        <v>127</v>
      </c>
      <c r="AA65" s="48" t="s">
        <v>127</v>
      </c>
      <c r="AB65" s="48" t="s">
        <v>127</v>
      </c>
      <c r="AC65" s="48" t="s">
        <v>127</v>
      </c>
      <c r="AD65" s="48" t="s">
        <v>127</v>
      </c>
      <c r="AE65" s="48" t="s">
        <v>127</v>
      </c>
      <c r="AF65" s="48" t="s">
        <v>127</v>
      </c>
      <c r="AG65" s="48" t="s">
        <v>127</v>
      </c>
      <c r="AH65" s="48" t="s">
        <v>127</v>
      </c>
      <c r="AI65" s="48" t="s">
        <v>127</v>
      </c>
      <c r="AJ65" s="48" t="s">
        <v>127</v>
      </c>
      <c r="AK65" s="48" t="s">
        <v>127</v>
      </c>
      <c r="AL65" s="48" t="s">
        <v>127</v>
      </c>
      <c r="AM65" s="48" t="s">
        <v>127</v>
      </c>
      <c r="AN65" s="48" t="s">
        <v>127</v>
      </c>
      <c r="AO65" s="48" t="s">
        <v>127</v>
      </c>
      <c r="AP65" s="48" t="s">
        <v>127</v>
      </c>
      <c r="AQ65" s="48" t="s">
        <v>127</v>
      </c>
      <c r="AR65" s="48" t="s">
        <v>127</v>
      </c>
      <c r="AS65" s="48" t="s">
        <v>127</v>
      </c>
      <c r="AT65" s="48" t="s">
        <v>127</v>
      </c>
      <c r="AU65" s="48" t="s">
        <v>127</v>
      </c>
      <c r="AV65" s="48" t="s">
        <v>127</v>
      </c>
      <c r="AW65" s="48" t="s">
        <v>127</v>
      </c>
      <c r="AX65" s="48">
        <v>1.4</v>
      </c>
      <c r="AY65" s="48" t="s">
        <v>127</v>
      </c>
      <c r="AZ65" s="48" t="s">
        <v>127</v>
      </c>
      <c r="BA65" s="48" t="s">
        <v>127</v>
      </c>
      <c r="BB65" s="48" t="s">
        <v>127</v>
      </c>
      <c r="BC65" s="48" t="s">
        <v>127</v>
      </c>
      <c r="BD65" s="48" t="s">
        <v>127</v>
      </c>
      <c r="BE65" s="48" t="s">
        <v>127</v>
      </c>
      <c r="BF65" s="48" t="s">
        <v>127</v>
      </c>
      <c r="BG65" s="48" t="s">
        <v>127</v>
      </c>
      <c r="BH65" s="48" t="s">
        <v>127</v>
      </c>
      <c r="BI65" s="48" t="s">
        <v>127</v>
      </c>
      <c r="BJ65" s="48" t="s">
        <v>127</v>
      </c>
      <c r="BK65" s="48" t="s">
        <v>127</v>
      </c>
      <c r="BL65" s="48" t="s">
        <v>127</v>
      </c>
      <c r="BM65" s="48" t="s">
        <v>127</v>
      </c>
      <c r="BN65" s="24"/>
    </row>
    <row r="66" spans="1:66" ht="15" customHeight="1" x14ac:dyDescent="0.2">
      <c r="A66" s="23">
        <v>28</v>
      </c>
      <c r="B66" s="46">
        <v>42870</v>
      </c>
      <c r="C66" s="23">
        <v>17113613</v>
      </c>
      <c r="D66" s="32" t="s">
        <v>195</v>
      </c>
      <c r="E66" s="48" t="s">
        <v>127</v>
      </c>
      <c r="F66" s="48" t="s">
        <v>127</v>
      </c>
      <c r="G66" s="48" t="s">
        <v>127</v>
      </c>
      <c r="H66" s="48" t="s">
        <v>127</v>
      </c>
      <c r="I66" s="48" t="s">
        <v>127</v>
      </c>
      <c r="J66" s="48" t="s">
        <v>127</v>
      </c>
      <c r="K66" s="48" t="s">
        <v>127</v>
      </c>
      <c r="L66" s="48" t="s">
        <v>127</v>
      </c>
      <c r="M66" s="48" t="s">
        <v>127</v>
      </c>
      <c r="N66" s="48" t="s">
        <v>127</v>
      </c>
      <c r="O66" s="48" t="s">
        <v>127</v>
      </c>
      <c r="P66" s="48" t="s">
        <v>127</v>
      </c>
      <c r="Q66" s="48" t="s">
        <v>127</v>
      </c>
      <c r="R66" s="48" t="s">
        <v>127</v>
      </c>
      <c r="S66" s="48" t="s">
        <v>127</v>
      </c>
      <c r="T66" s="48" t="s">
        <v>127</v>
      </c>
      <c r="U66" s="48" t="s">
        <v>127</v>
      </c>
      <c r="V66" s="48" t="s">
        <v>127</v>
      </c>
      <c r="W66" s="48" t="s">
        <v>127</v>
      </c>
      <c r="X66" s="48" t="s">
        <v>127</v>
      </c>
      <c r="Y66" s="48" t="s">
        <v>127</v>
      </c>
      <c r="Z66" s="48" t="s">
        <v>127</v>
      </c>
      <c r="AA66" s="48" t="s">
        <v>127</v>
      </c>
      <c r="AB66" s="48" t="s">
        <v>127</v>
      </c>
      <c r="AC66" s="48" t="s">
        <v>127</v>
      </c>
      <c r="AD66" s="48" t="s">
        <v>127</v>
      </c>
      <c r="AE66" s="48" t="s">
        <v>127</v>
      </c>
      <c r="AF66" s="48" t="s">
        <v>127</v>
      </c>
      <c r="AG66" s="48" t="s">
        <v>127</v>
      </c>
      <c r="AH66" s="48" t="s">
        <v>127</v>
      </c>
      <c r="AI66" s="48" t="s">
        <v>127</v>
      </c>
      <c r="AJ66" s="48" t="s">
        <v>127</v>
      </c>
      <c r="AK66" s="48" t="s">
        <v>127</v>
      </c>
      <c r="AL66" s="48" t="s">
        <v>127</v>
      </c>
      <c r="AM66" s="48" t="s">
        <v>127</v>
      </c>
      <c r="AN66" s="48" t="s">
        <v>127</v>
      </c>
      <c r="AO66" s="48" t="s">
        <v>127</v>
      </c>
      <c r="AP66" s="48" t="s">
        <v>127</v>
      </c>
      <c r="AQ66" s="48" t="s">
        <v>127</v>
      </c>
      <c r="AR66" s="48" t="s">
        <v>127</v>
      </c>
      <c r="AS66" s="48" t="s">
        <v>127</v>
      </c>
      <c r="AT66" s="48" t="s">
        <v>127</v>
      </c>
      <c r="AU66" s="48" t="s">
        <v>127</v>
      </c>
      <c r="AV66" s="48" t="s">
        <v>127</v>
      </c>
      <c r="AW66" s="48" t="s">
        <v>127</v>
      </c>
      <c r="AX66" s="48">
        <v>5.18</v>
      </c>
      <c r="AY66" s="48" t="s">
        <v>127</v>
      </c>
      <c r="AZ66" s="48" t="s">
        <v>127</v>
      </c>
      <c r="BA66" s="48" t="s">
        <v>127</v>
      </c>
      <c r="BB66" s="48" t="s">
        <v>127</v>
      </c>
      <c r="BC66" s="48" t="s">
        <v>127</v>
      </c>
      <c r="BD66" s="48" t="s">
        <v>127</v>
      </c>
      <c r="BE66" s="48" t="s">
        <v>127</v>
      </c>
      <c r="BF66" s="48" t="s">
        <v>127</v>
      </c>
      <c r="BG66" s="48" t="s">
        <v>127</v>
      </c>
      <c r="BH66" s="48" t="s">
        <v>127</v>
      </c>
      <c r="BI66" s="48" t="s">
        <v>127</v>
      </c>
      <c r="BJ66" s="48" t="s">
        <v>127</v>
      </c>
      <c r="BK66" s="48" t="s">
        <v>127</v>
      </c>
      <c r="BL66" s="48" t="s">
        <v>127</v>
      </c>
      <c r="BM66" s="48" t="s">
        <v>127</v>
      </c>
      <c r="BN66" s="24"/>
    </row>
    <row r="67" spans="1:66" x14ac:dyDescent="0.2">
      <c r="A67" s="23">
        <v>28</v>
      </c>
      <c r="B67" s="49">
        <v>43111</v>
      </c>
      <c r="C67" s="23">
        <v>17113613</v>
      </c>
      <c r="D67" s="34" t="s">
        <v>195</v>
      </c>
      <c r="E67" s="48" t="s">
        <v>154</v>
      </c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 t="s">
        <v>198</v>
      </c>
      <c r="AG67" s="48"/>
      <c r="AH67" s="48"/>
      <c r="AI67" s="48" t="s">
        <v>154</v>
      </c>
      <c r="AJ67" s="48"/>
      <c r="AK67" s="48"/>
      <c r="AL67" s="48" t="s">
        <v>154</v>
      </c>
      <c r="AM67" s="48" t="s">
        <v>154</v>
      </c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>
        <v>112</v>
      </c>
      <c r="AY67" s="48"/>
      <c r="AZ67" s="48"/>
      <c r="BA67" s="48"/>
      <c r="BB67" s="48"/>
      <c r="BC67" s="48"/>
      <c r="BD67" s="48" t="s">
        <v>154</v>
      </c>
      <c r="BE67" s="48"/>
      <c r="BF67" s="48"/>
      <c r="BG67" s="48" t="s">
        <v>154</v>
      </c>
      <c r="BH67" s="48"/>
      <c r="BI67" s="48"/>
      <c r="BJ67" s="48" t="s">
        <v>154</v>
      </c>
      <c r="BK67" s="48"/>
      <c r="BL67" s="48"/>
      <c r="BM67" s="48" t="s">
        <v>199</v>
      </c>
      <c r="BN67" s="24"/>
    </row>
    <row r="68" spans="1:66" x14ac:dyDescent="0.2">
      <c r="A68" s="23">
        <v>29</v>
      </c>
      <c r="B68" s="46">
        <v>41695</v>
      </c>
      <c r="C68" s="23">
        <v>17113614</v>
      </c>
      <c r="D68" s="32" t="s">
        <v>200</v>
      </c>
      <c r="E68" s="48" t="s">
        <v>127</v>
      </c>
      <c r="F68" s="48" t="s">
        <v>127</v>
      </c>
      <c r="G68" s="48" t="s">
        <v>127</v>
      </c>
      <c r="H68" s="48" t="s">
        <v>127</v>
      </c>
      <c r="I68" s="48" t="s">
        <v>127</v>
      </c>
      <c r="J68" s="48" t="s">
        <v>127</v>
      </c>
      <c r="K68" s="48" t="s">
        <v>127</v>
      </c>
      <c r="L68" s="48" t="s">
        <v>127</v>
      </c>
      <c r="M68" s="48" t="s">
        <v>154</v>
      </c>
      <c r="N68" s="48" t="s">
        <v>127</v>
      </c>
      <c r="O68" s="48" t="s">
        <v>127</v>
      </c>
      <c r="P68" s="48" t="s">
        <v>127</v>
      </c>
      <c r="Q68" s="48" t="s">
        <v>127</v>
      </c>
      <c r="R68" s="48" t="s">
        <v>127</v>
      </c>
      <c r="S68" s="48" t="s">
        <v>127</v>
      </c>
      <c r="T68" s="48" t="s">
        <v>127</v>
      </c>
      <c r="U68" s="48" t="s">
        <v>127</v>
      </c>
      <c r="V68" s="48" t="s">
        <v>127</v>
      </c>
      <c r="W68" s="48" t="s">
        <v>127</v>
      </c>
      <c r="X68" s="48" t="s">
        <v>127</v>
      </c>
      <c r="Y68" s="48" t="s">
        <v>127</v>
      </c>
      <c r="Z68" s="48" t="s">
        <v>127</v>
      </c>
      <c r="AA68" s="48" t="s">
        <v>127</v>
      </c>
      <c r="AB68" s="48" t="s">
        <v>127</v>
      </c>
      <c r="AC68" s="48" t="s">
        <v>127</v>
      </c>
      <c r="AD68" s="48" t="s">
        <v>127</v>
      </c>
      <c r="AE68" s="48" t="s">
        <v>127</v>
      </c>
      <c r="AF68" s="48" t="s">
        <v>127</v>
      </c>
      <c r="AG68" s="48" t="s">
        <v>127</v>
      </c>
      <c r="AH68" s="48" t="s">
        <v>127</v>
      </c>
      <c r="AI68" s="48" t="s">
        <v>127</v>
      </c>
      <c r="AJ68" s="48" t="s">
        <v>127</v>
      </c>
      <c r="AK68" s="48" t="s">
        <v>127</v>
      </c>
      <c r="AL68" s="48" t="s">
        <v>127</v>
      </c>
      <c r="AM68" s="48" t="s">
        <v>127</v>
      </c>
      <c r="AN68" s="48" t="s">
        <v>127</v>
      </c>
      <c r="AO68" s="48" t="s">
        <v>127</v>
      </c>
      <c r="AP68" s="48" t="s">
        <v>127</v>
      </c>
      <c r="AQ68" s="48" t="s">
        <v>127</v>
      </c>
      <c r="AR68" s="48" t="s">
        <v>127</v>
      </c>
      <c r="AS68" s="48" t="s">
        <v>127</v>
      </c>
      <c r="AT68" s="48" t="s">
        <v>127</v>
      </c>
      <c r="AU68" s="48" t="s">
        <v>127</v>
      </c>
      <c r="AV68" s="48" t="s">
        <v>127</v>
      </c>
      <c r="AW68" s="48" t="s">
        <v>127</v>
      </c>
      <c r="AX68" s="48" t="s">
        <v>127</v>
      </c>
      <c r="AY68" s="48" t="s">
        <v>127</v>
      </c>
      <c r="AZ68" s="48" t="s">
        <v>127</v>
      </c>
      <c r="BA68" s="48" t="s">
        <v>127</v>
      </c>
      <c r="BB68" s="48" t="s">
        <v>127</v>
      </c>
      <c r="BC68" s="48" t="s">
        <v>154</v>
      </c>
      <c r="BD68" s="48" t="s">
        <v>154</v>
      </c>
      <c r="BE68" s="48" t="s">
        <v>127</v>
      </c>
      <c r="BF68" s="48" t="s">
        <v>127</v>
      </c>
      <c r="BG68" s="48" t="s">
        <v>127</v>
      </c>
      <c r="BH68" s="48" t="s">
        <v>127</v>
      </c>
      <c r="BI68" s="48" t="s">
        <v>127</v>
      </c>
      <c r="BJ68" s="48" t="s">
        <v>127</v>
      </c>
      <c r="BK68" s="48" t="s">
        <v>127</v>
      </c>
      <c r="BL68" s="48" t="s">
        <v>127</v>
      </c>
      <c r="BM68" s="48" t="s">
        <v>159</v>
      </c>
      <c r="BN68" s="24"/>
    </row>
    <row r="69" spans="1:66" x14ac:dyDescent="0.2">
      <c r="A69" s="23">
        <v>29</v>
      </c>
      <c r="B69" s="46">
        <v>41813</v>
      </c>
      <c r="C69" s="23">
        <v>17113614</v>
      </c>
      <c r="D69" s="32" t="s">
        <v>200</v>
      </c>
      <c r="E69" s="48" t="s">
        <v>127</v>
      </c>
      <c r="F69" s="48" t="s">
        <v>127</v>
      </c>
      <c r="G69" s="48" t="s">
        <v>127</v>
      </c>
      <c r="H69" s="48" t="s">
        <v>127</v>
      </c>
      <c r="I69" s="48" t="s">
        <v>127</v>
      </c>
      <c r="J69" s="48" t="s">
        <v>127</v>
      </c>
      <c r="K69" s="48" t="s">
        <v>127</v>
      </c>
      <c r="L69" s="48" t="s">
        <v>127</v>
      </c>
      <c r="M69" s="48" t="s">
        <v>127</v>
      </c>
      <c r="N69" s="48" t="s">
        <v>127</v>
      </c>
      <c r="O69" s="48" t="s">
        <v>127</v>
      </c>
      <c r="P69" s="48" t="s">
        <v>127</v>
      </c>
      <c r="Q69" s="48" t="s">
        <v>127</v>
      </c>
      <c r="R69" s="48" t="s">
        <v>127</v>
      </c>
      <c r="S69" s="48" t="s">
        <v>127</v>
      </c>
      <c r="T69" s="48" t="s">
        <v>127</v>
      </c>
      <c r="U69" s="48" t="s">
        <v>127</v>
      </c>
      <c r="V69" s="48" t="s">
        <v>127</v>
      </c>
      <c r="W69" s="48" t="s">
        <v>127</v>
      </c>
      <c r="X69" s="48" t="s">
        <v>127</v>
      </c>
      <c r="Y69" s="48" t="s">
        <v>127</v>
      </c>
      <c r="Z69" s="48" t="s">
        <v>127</v>
      </c>
      <c r="AA69" s="48" t="s">
        <v>127</v>
      </c>
      <c r="AB69" s="48" t="s">
        <v>127</v>
      </c>
      <c r="AC69" s="48" t="s">
        <v>127</v>
      </c>
      <c r="AD69" s="48" t="s">
        <v>127</v>
      </c>
      <c r="AE69" s="48" t="s">
        <v>127</v>
      </c>
      <c r="AF69" s="48" t="s">
        <v>127</v>
      </c>
      <c r="AG69" s="48" t="s">
        <v>127</v>
      </c>
      <c r="AH69" s="48" t="s">
        <v>127</v>
      </c>
      <c r="AI69" s="48" t="s">
        <v>127</v>
      </c>
      <c r="AJ69" s="48" t="s">
        <v>127</v>
      </c>
      <c r="AK69" s="48" t="s">
        <v>127</v>
      </c>
      <c r="AL69" s="48" t="s">
        <v>127</v>
      </c>
      <c r="AM69" s="48" t="s">
        <v>127</v>
      </c>
      <c r="AN69" s="48" t="s">
        <v>127</v>
      </c>
      <c r="AO69" s="48" t="s">
        <v>127</v>
      </c>
      <c r="AP69" s="48" t="s">
        <v>127</v>
      </c>
      <c r="AQ69" s="48" t="s">
        <v>127</v>
      </c>
      <c r="AR69" s="48" t="s">
        <v>127</v>
      </c>
      <c r="AS69" s="48" t="s">
        <v>127</v>
      </c>
      <c r="AT69" s="48" t="s">
        <v>127</v>
      </c>
      <c r="AU69" s="48" t="s">
        <v>127</v>
      </c>
      <c r="AV69" s="48" t="s">
        <v>127</v>
      </c>
      <c r="AW69" s="48" t="s">
        <v>127</v>
      </c>
      <c r="AX69" s="48" t="s">
        <v>127</v>
      </c>
      <c r="AY69" s="48" t="s">
        <v>127</v>
      </c>
      <c r="AZ69" s="48" t="s">
        <v>127</v>
      </c>
      <c r="BA69" s="48" t="s">
        <v>127</v>
      </c>
      <c r="BB69" s="48" t="s">
        <v>127</v>
      </c>
      <c r="BC69" s="48" t="s">
        <v>127</v>
      </c>
      <c r="BD69" s="48" t="s">
        <v>127</v>
      </c>
      <c r="BE69" s="48" t="s">
        <v>127</v>
      </c>
      <c r="BF69" s="48" t="s">
        <v>127</v>
      </c>
      <c r="BG69" s="48" t="s">
        <v>127</v>
      </c>
      <c r="BH69" s="48" t="s">
        <v>127</v>
      </c>
      <c r="BI69" s="48" t="s">
        <v>127</v>
      </c>
      <c r="BJ69" s="48" t="s">
        <v>127</v>
      </c>
      <c r="BK69" s="48" t="s">
        <v>127</v>
      </c>
      <c r="BL69" s="48" t="s">
        <v>127</v>
      </c>
      <c r="BM69" s="48" t="s">
        <v>127</v>
      </c>
      <c r="BN69" s="24"/>
    </row>
    <row r="70" spans="1:66" x14ac:dyDescent="0.2">
      <c r="A70" s="23">
        <v>29</v>
      </c>
      <c r="B70" s="46">
        <v>42155</v>
      </c>
      <c r="C70" s="23">
        <v>17113614</v>
      </c>
      <c r="D70" s="32" t="s">
        <v>200</v>
      </c>
      <c r="E70" s="48" t="s">
        <v>127</v>
      </c>
      <c r="F70" s="48" t="s">
        <v>127</v>
      </c>
      <c r="G70" s="48" t="s">
        <v>127</v>
      </c>
      <c r="H70" s="48" t="s">
        <v>127</v>
      </c>
      <c r="I70" s="48" t="s">
        <v>127</v>
      </c>
      <c r="J70" s="48" t="s">
        <v>127</v>
      </c>
      <c r="K70" s="48" t="s">
        <v>127</v>
      </c>
      <c r="L70" s="48" t="s">
        <v>127</v>
      </c>
      <c r="M70" s="48" t="s">
        <v>127</v>
      </c>
      <c r="N70" s="48" t="s">
        <v>127</v>
      </c>
      <c r="O70" s="48" t="s">
        <v>127</v>
      </c>
      <c r="P70" s="48" t="s">
        <v>127</v>
      </c>
      <c r="Q70" s="48" t="s">
        <v>127</v>
      </c>
      <c r="R70" s="48" t="s">
        <v>127</v>
      </c>
      <c r="S70" s="48" t="s">
        <v>127</v>
      </c>
      <c r="T70" s="48" t="s">
        <v>127</v>
      </c>
      <c r="U70" s="48" t="s">
        <v>127</v>
      </c>
      <c r="V70" s="48" t="s">
        <v>127</v>
      </c>
      <c r="W70" s="48" t="s">
        <v>127</v>
      </c>
      <c r="X70" s="48" t="s">
        <v>127</v>
      </c>
      <c r="Y70" s="48" t="s">
        <v>127</v>
      </c>
      <c r="Z70" s="48" t="s">
        <v>127</v>
      </c>
      <c r="AA70" s="48" t="s">
        <v>127</v>
      </c>
      <c r="AB70" s="48" t="s">
        <v>127</v>
      </c>
      <c r="AC70" s="48" t="s">
        <v>127</v>
      </c>
      <c r="AD70" s="48" t="s">
        <v>127</v>
      </c>
      <c r="AE70" s="48" t="s">
        <v>127</v>
      </c>
      <c r="AF70" s="48" t="s">
        <v>127</v>
      </c>
      <c r="AG70" s="48" t="s">
        <v>127</v>
      </c>
      <c r="AH70" s="48" t="s">
        <v>127</v>
      </c>
      <c r="AI70" s="48" t="s">
        <v>127</v>
      </c>
      <c r="AJ70" s="48" t="s">
        <v>127</v>
      </c>
      <c r="AK70" s="48" t="s">
        <v>127</v>
      </c>
      <c r="AL70" s="48" t="s">
        <v>127</v>
      </c>
      <c r="AM70" s="48" t="s">
        <v>127</v>
      </c>
      <c r="AN70" s="48" t="s">
        <v>127</v>
      </c>
      <c r="AO70" s="48" t="s">
        <v>127</v>
      </c>
      <c r="AP70" s="48" t="s">
        <v>127</v>
      </c>
      <c r="AQ70" s="48" t="s">
        <v>127</v>
      </c>
      <c r="AR70" s="48" t="s">
        <v>127</v>
      </c>
      <c r="AS70" s="48" t="s">
        <v>127</v>
      </c>
      <c r="AT70" s="48" t="s">
        <v>127</v>
      </c>
      <c r="AU70" s="48" t="s">
        <v>127</v>
      </c>
      <c r="AV70" s="48" t="s">
        <v>127</v>
      </c>
      <c r="AW70" s="48" t="s">
        <v>127</v>
      </c>
      <c r="AX70" s="48">
        <v>1.22</v>
      </c>
      <c r="AY70" s="48" t="s">
        <v>127</v>
      </c>
      <c r="AZ70" s="48" t="s">
        <v>127</v>
      </c>
      <c r="BA70" s="48" t="s">
        <v>127</v>
      </c>
      <c r="BB70" s="48" t="s">
        <v>127</v>
      </c>
      <c r="BC70" s="48" t="s">
        <v>154</v>
      </c>
      <c r="BD70" s="48" t="s">
        <v>127</v>
      </c>
      <c r="BE70" s="48" t="s">
        <v>127</v>
      </c>
      <c r="BF70" s="48" t="s">
        <v>127</v>
      </c>
      <c r="BG70" s="48" t="s">
        <v>127</v>
      </c>
      <c r="BH70" s="48" t="s">
        <v>127</v>
      </c>
      <c r="BI70" s="48" t="s">
        <v>127</v>
      </c>
      <c r="BJ70" s="48" t="s">
        <v>127</v>
      </c>
      <c r="BK70" s="48" t="s">
        <v>127</v>
      </c>
      <c r="BL70" s="48" t="s">
        <v>127</v>
      </c>
      <c r="BM70" s="48" t="s">
        <v>168</v>
      </c>
      <c r="BN70" s="24"/>
    </row>
    <row r="71" spans="1:66" x14ac:dyDescent="0.2">
      <c r="A71" s="23">
        <v>29</v>
      </c>
      <c r="B71" s="46">
        <v>42880</v>
      </c>
      <c r="C71" s="23">
        <v>17113614</v>
      </c>
      <c r="D71" s="32" t="s">
        <v>200</v>
      </c>
      <c r="E71" s="48" t="s">
        <v>127</v>
      </c>
      <c r="F71" s="48" t="s">
        <v>127</v>
      </c>
      <c r="G71" s="48" t="s">
        <v>127</v>
      </c>
      <c r="H71" s="48" t="s">
        <v>127</v>
      </c>
      <c r="I71" s="48" t="s">
        <v>127</v>
      </c>
      <c r="J71" s="48" t="s">
        <v>127</v>
      </c>
      <c r="K71" s="48" t="s">
        <v>127</v>
      </c>
      <c r="L71" s="48" t="s">
        <v>127</v>
      </c>
      <c r="M71" s="48" t="s">
        <v>127</v>
      </c>
      <c r="N71" s="48" t="s">
        <v>127</v>
      </c>
      <c r="O71" s="48" t="s">
        <v>127</v>
      </c>
      <c r="P71" s="48" t="s">
        <v>127</v>
      </c>
      <c r="Q71" s="48" t="s">
        <v>127</v>
      </c>
      <c r="R71" s="48" t="s">
        <v>127</v>
      </c>
      <c r="S71" s="48" t="s">
        <v>127</v>
      </c>
      <c r="T71" s="48" t="s">
        <v>127</v>
      </c>
      <c r="U71" s="48" t="s">
        <v>127</v>
      </c>
      <c r="V71" s="48" t="s">
        <v>127</v>
      </c>
      <c r="W71" s="48" t="s">
        <v>127</v>
      </c>
      <c r="X71" s="48" t="s">
        <v>127</v>
      </c>
      <c r="Y71" s="48" t="s">
        <v>127</v>
      </c>
      <c r="Z71" s="48" t="s">
        <v>127</v>
      </c>
      <c r="AA71" s="48" t="s">
        <v>127</v>
      </c>
      <c r="AB71" s="48" t="s">
        <v>127</v>
      </c>
      <c r="AC71" s="48" t="s">
        <v>127</v>
      </c>
      <c r="AD71" s="48" t="s">
        <v>127</v>
      </c>
      <c r="AE71" s="48" t="s">
        <v>127</v>
      </c>
      <c r="AF71" s="48" t="s">
        <v>127</v>
      </c>
      <c r="AG71" s="48" t="s">
        <v>127</v>
      </c>
      <c r="AH71" s="48" t="s">
        <v>127</v>
      </c>
      <c r="AI71" s="48" t="s">
        <v>127</v>
      </c>
      <c r="AJ71" s="48" t="s">
        <v>127</v>
      </c>
      <c r="AK71" s="48" t="s">
        <v>127</v>
      </c>
      <c r="AL71" s="48" t="s">
        <v>127</v>
      </c>
      <c r="AM71" s="48" t="s">
        <v>127</v>
      </c>
      <c r="AN71" s="48" t="s">
        <v>127</v>
      </c>
      <c r="AO71" s="48" t="s">
        <v>127</v>
      </c>
      <c r="AP71" s="48" t="s">
        <v>127</v>
      </c>
      <c r="AQ71" s="48" t="s">
        <v>127</v>
      </c>
      <c r="AR71" s="48" t="s">
        <v>127</v>
      </c>
      <c r="AS71" s="48" t="s">
        <v>127</v>
      </c>
      <c r="AT71" s="48" t="s">
        <v>127</v>
      </c>
      <c r="AU71" s="48" t="s">
        <v>127</v>
      </c>
      <c r="AV71" s="48" t="s">
        <v>127</v>
      </c>
      <c r="AW71" s="48" t="s">
        <v>127</v>
      </c>
      <c r="AX71" s="48" t="s">
        <v>127</v>
      </c>
      <c r="AY71" s="48" t="s">
        <v>127</v>
      </c>
      <c r="AZ71" s="48" t="s">
        <v>127</v>
      </c>
      <c r="BA71" s="48" t="s">
        <v>127</v>
      </c>
      <c r="BB71" s="48" t="s">
        <v>127</v>
      </c>
      <c r="BC71" s="48" t="s">
        <v>127</v>
      </c>
      <c r="BD71" s="48" t="s">
        <v>127</v>
      </c>
      <c r="BE71" s="48" t="s">
        <v>127</v>
      </c>
      <c r="BF71" s="48" t="s">
        <v>127</v>
      </c>
      <c r="BG71" s="48" t="s">
        <v>127</v>
      </c>
      <c r="BH71" s="48" t="s">
        <v>127</v>
      </c>
      <c r="BI71" s="48" t="s">
        <v>127</v>
      </c>
      <c r="BJ71" s="48" t="s">
        <v>127</v>
      </c>
      <c r="BK71" s="48" t="s">
        <v>127</v>
      </c>
      <c r="BL71" s="48" t="s">
        <v>127</v>
      </c>
      <c r="BM71" s="48" t="s">
        <v>127</v>
      </c>
      <c r="BN71" s="24"/>
    </row>
    <row r="72" spans="1:66" x14ac:dyDescent="0.2">
      <c r="A72" s="23">
        <v>29</v>
      </c>
      <c r="B72" s="49">
        <v>43117</v>
      </c>
      <c r="C72" s="23">
        <v>17113614</v>
      </c>
      <c r="D72" s="32" t="s">
        <v>200</v>
      </c>
      <c r="E72" s="48" t="s">
        <v>154</v>
      </c>
      <c r="F72" s="48"/>
      <c r="G72" s="48"/>
      <c r="H72" s="48"/>
      <c r="I72" s="48"/>
      <c r="J72" s="48"/>
      <c r="K72" s="48" t="s">
        <v>127</v>
      </c>
      <c r="L72" s="48"/>
      <c r="M72" s="48" t="s">
        <v>154</v>
      </c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 t="s">
        <v>127</v>
      </c>
      <c r="Y72" s="48" t="s">
        <v>127</v>
      </c>
      <c r="Z72" s="48"/>
      <c r="AA72" s="48"/>
      <c r="AB72" s="48"/>
      <c r="AC72" s="48"/>
      <c r="AD72" s="48"/>
      <c r="AE72" s="48"/>
      <c r="AF72" s="48" t="s">
        <v>150</v>
      </c>
      <c r="AG72" s="48"/>
      <c r="AH72" s="48"/>
      <c r="AI72" s="48" t="s">
        <v>154</v>
      </c>
      <c r="AJ72" s="48"/>
      <c r="AK72" s="48"/>
      <c r="AL72" s="48" t="s">
        <v>154</v>
      </c>
      <c r="AM72" s="48" t="s">
        <v>154</v>
      </c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 t="s">
        <v>154</v>
      </c>
      <c r="AY72" s="48"/>
      <c r="AZ72" s="48" t="s">
        <v>127</v>
      </c>
      <c r="BA72" s="48"/>
      <c r="BB72" s="48"/>
      <c r="BC72" s="48" t="s">
        <v>154</v>
      </c>
      <c r="BD72" s="48" t="s">
        <v>154</v>
      </c>
      <c r="BE72" s="48"/>
      <c r="BF72" s="48"/>
      <c r="BG72" s="48" t="s">
        <v>154</v>
      </c>
      <c r="BH72" s="48"/>
      <c r="BI72" s="48"/>
      <c r="BJ72" s="48" t="s">
        <v>154</v>
      </c>
      <c r="BK72" s="48"/>
      <c r="BL72" s="48" t="s">
        <v>127</v>
      </c>
      <c r="BM72" s="48" t="s">
        <v>181</v>
      </c>
      <c r="BN72" s="24"/>
    </row>
    <row r="73" spans="1:66" x14ac:dyDescent="0.2">
      <c r="A73" s="23">
        <v>29</v>
      </c>
      <c r="B73" s="46">
        <v>43514</v>
      </c>
      <c r="C73" s="23">
        <v>17113614</v>
      </c>
      <c r="D73" s="32" t="s">
        <v>200</v>
      </c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48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/>
      <c r="AP73" s="81"/>
      <c r="AQ73" s="81"/>
      <c r="AR73" s="81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24"/>
    </row>
    <row r="74" spans="1:66" x14ac:dyDescent="0.2">
      <c r="A74" s="23">
        <v>30</v>
      </c>
      <c r="B74" s="46">
        <v>41704.20140046296</v>
      </c>
      <c r="C74" s="23">
        <v>17113615</v>
      </c>
      <c r="D74" s="32" t="s">
        <v>202</v>
      </c>
      <c r="E74" s="48" t="s">
        <v>127</v>
      </c>
      <c r="F74" s="48" t="s">
        <v>127</v>
      </c>
      <c r="G74" s="48" t="s">
        <v>127</v>
      </c>
      <c r="H74" s="48" t="s">
        <v>127</v>
      </c>
      <c r="I74" s="48" t="s">
        <v>127</v>
      </c>
      <c r="J74" s="48" t="s">
        <v>127</v>
      </c>
      <c r="K74" s="48" t="s">
        <v>127</v>
      </c>
      <c r="L74" s="48" t="s">
        <v>127</v>
      </c>
      <c r="M74" s="48" t="s">
        <v>127</v>
      </c>
      <c r="N74" s="48" t="s">
        <v>127</v>
      </c>
      <c r="O74" s="48" t="s">
        <v>127</v>
      </c>
      <c r="P74" s="48" t="s">
        <v>127</v>
      </c>
      <c r="Q74" s="48" t="s">
        <v>127</v>
      </c>
      <c r="R74" s="48" t="s">
        <v>127</v>
      </c>
      <c r="S74" s="48" t="s">
        <v>127</v>
      </c>
      <c r="T74" s="48" t="s">
        <v>127</v>
      </c>
      <c r="U74" s="48" t="s">
        <v>127</v>
      </c>
      <c r="V74" s="48" t="s">
        <v>127</v>
      </c>
      <c r="W74" s="48" t="s">
        <v>127</v>
      </c>
      <c r="X74" s="48" t="s">
        <v>127</v>
      </c>
      <c r="Y74" s="48" t="s">
        <v>127</v>
      </c>
      <c r="Z74" s="48" t="s">
        <v>127</v>
      </c>
      <c r="AA74" s="48" t="s">
        <v>127</v>
      </c>
      <c r="AB74" s="48" t="s">
        <v>127</v>
      </c>
      <c r="AC74" s="48" t="s">
        <v>127</v>
      </c>
      <c r="AD74" s="48" t="s">
        <v>127</v>
      </c>
      <c r="AE74" s="48" t="s">
        <v>127</v>
      </c>
      <c r="AF74" s="48" t="s">
        <v>127</v>
      </c>
      <c r="AG74" s="48" t="s">
        <v>127</v>
      </c>
      <c r="AH74" s="48" t="s">
        <v>127</v>
      </c>
      <c r="AI74" s="48" t="s">
        <v>127</v>
      </c>
      <c r="AJ74" s="48" t="s">
        <v>127</v>
      </c>
      <c r="AK74" s="48" t="s">
        <v>127</v>
      </c>
      <c r="AL74" s="48" t="s">
        <v>127</v>
      </c>
      <c r="AM74" s="48" t="s">
        <v>127</v>
      </c>
      <c r="AN74" s="48" t="s">
        <v>127</v>
      </c>
      <c r="AO74" s="48" t="s">
        <v>127</v>
      </c>
      <c r="AP74" s="48" t="s">
        <v>127</v>
      </c>
      <c r="AQ74" s="48" t="s">
        <v>127</v>
      </c>
      <c r="AR74" s="48" t="s">
        <v>127</v>
      </c>
      <c r="AS74" s="48" t="s">
        <v>127</v>
      </c>
      <c r="AT74" s="48" t="s">
        <v>127</v>
      </c>
      <c r="AU74" s="48" t="s">
        <v>127</v>
      </c>
      <c r="AV74" s="48" t="s">
        <v>127</v>
      </c>
      <c r="AW74" s="48" t="s">
        <v>127</v>
      </c>
      <c r="AX74" s="48" t="s">
        <v>127</v>
      </c>
      <c r="AY74" s="48" t="s">
        <v>127</v>
      </c>
      <c r="AZ74" s="48" t="s">
        <v>127</v>
      </c>
      <c r="BA74" s="48" t="s">
        <v>127</v>
      </c>
      <c r="BB74" s="48" t="s">
        <v>127</v>
      </c>
      <c r="BC74" s="48" t="s">
        <v>127</v>
      </c>
      <c r="BD74" s="48" t="s">
        <v>127</v>
      </c>
      <c r="BE74" s="48" t="s">
        <v>127</v>
      </c>
      <c r="BF74" s="48" t="s">
        <v>127</v>
      </c>
      <c r="BG74" s="48" t="s">
        <v>127</v>
      </c>
      <c r="BH74" s="48" t="s">
        <v>127</v>
      </c>
      <c r="BI74" s="48" t="s">
        <v>127</v>
      </c>
      <c r="BJ74" s="48" t="s">
        <v>127</v>
      </c>
      <c r="BK74" s="48" t="s">
        <v>127</v>
      </c>
      <c r="BL74" s="48" t="s">
        <v>127</v>
      </c>
      <c r="BM74" s="48" t="s">
        <v>127</v>
      </c>
      <c r="BN74" s="24"/>
    </row>
    <row r="75" spans="1:66" x14ac:dyDescent="0.2">
      <c r="A75" s="23">
        <v>30</v>
      </c>
      <c r="B75" s="46">
        <v>41814</v>
      </c>
      <c r="C75" s="23">
        <v>17113615</v>
      </c>
      <c r="D75" s="32" t="s">
        <v>202</v>
      </c>
      <c r="E75" s="48" t="s">
        <v>127</v>
      </c>
      <c r="F75" s="48" t="s">
        <v>127</v>
      </c>
      <c r="G75" s="48" t="s">
        <v>127</v>
      </c>
      <c r="H75" s="48" t="s">
        <v>127</v>
      </c>
      <c r="I75" s="48" t="s">
        <v>127</v>
      </c>
      <c r="J75" s="48" t="s">
        <v>127</v>
      </c>
      <c r="K75" s="48" t="s">
        <v>127</v>
      </c>
      <c r="L75" s="48" t="s">
        <v>127</v>
      </c>
      <c r="M75" s="48" t="s">
        <v>127</v>
      </c>
      <c r="N75" s="48" t="s">
        <v>127</v>
      </c>
      <c r="O75" s="48" t="s">
        <v>127</v>
      </c>
      <c r="P75" s="48" t="s">
        <v>127</v>
      </c>
      <c r="Q75" s="48" t="s">
        <v>127</v>
      </c>
      <c r="R75" s="48" t="s">
        <v>127</v>
      </c>
      <c r="S75" s="48" t="s">
        <v>127</v>
      </c>
      <c r="T75" s="48" t="s">
        <v>127</v>
      </c>
      <c r="U75" s="48" t="s">
        <v>127</v>
      </c>
      <c r="V75" s="48" t="s">
        <v>127</v>
      </c>
      <c r="W75" s="48" t="s">
        <v>127</v>
      </c>
      <c r="X75" s="48" t="s">
        <v>127</v>
      </c>
      <c r="Y75" s="48" t="s">
        <v>127</v>
      </c>
      <c r="Z75" s="48" t="s">
        <v>127</v>
      </c>
      <c r="AA75" s="48" t="s">
        <v>127</v>
      </c>
      <c r="AB75" s="48" t="s">
        <v>127</v>
      </c>
      <c r="AC75" s="48" t="s">
        <v>127</v>
      </c>
      <c r="AD75" s="48" t="s">
        <v>127</v>
      </c>
      <c r="AE75" s="48" t="s">
        <v>127</v>
      </c>
      <c r="AF75" s="48" t="s">
        <v>127</v>
      </c>
      <c r="AG75" s="48" t="s">
        <v>127</v>
      </c>
      <c r="AH75" s="48" t="s">
        <v>127</v>
      </c>
      <c r="AI75" s="48" t="s">
        <v>127</v>
      </c>
      <c r="AJ75" s="48" t="s">
        <v>127</v>
      </c>
      <c r="AK75" s="48" t="s">
        <v>127</v>
      </c>
      <c r="AL75" s="48" t="s">
        <v>127</v>
      </c>
      <c r="AM75" s="48" t="s">
        <v>127</v>
      </c>
      <c r="AN75" s="48" t="s">
        <v>127</v>
      </c>
      <c r="AO75" s="48" t="s">
        <v>127</v>
      </c>
      <c r="AP75" s="48" t="s">
        <v>127</v>
      </c>
      <c r="AQ75" s="48" t="s">
        <v>127</v>
      </c>
      <c r="AR75" s="48" t="s">
        <v>127</v>
      </c>
      <c r="AS75" s="48" t="s">
        <v>127</v>
      </c>
      <c r="AT75" s="48" t="s">
        <v>127</v>
      </c>
      <c r="AU75" s="48" t="s">
        <v>127</v>
      </c>
      <c r="AV75" s="48" t="s">
        <v>127</v>
      </c>
      <c r="AW75" s="48" t="s">
        <v>127</v>
      </c>
      <c r="AX75" s="48" t="s">
        <v>127</v>
      </c>
      <c r="AY75" s="48" t="s">
        <v>127</v>
      </c>
      <c r="AZ75" s="48" t="s">
        <v>127</v>
      </c>
      <c r="BA75" s="48" t="s">
        <v>127</v>
      </c>
      <c r="BB75" s="48" t="s">
        <v>127</v>
      </c>
      <c r="BC75" s="48" t="s">
        <v>127</v>
      </c>
      <c r="BD75" s="48" t="s">
        <v>154</v>
      </c>
      <c r="BE75" s="48" t="s">
        <v>127</v>
      </c>
      <c r="BF75" s="48" t="s">
        <v>127</v>
      </c>
      <c r="BG75" s="48" t="s">
        <v>127</v>
      </c>
      <c r="BH75" s="48" t="s">
        <v>127</v>
      </c>
      <c r="BI75" s="48" t="s">
        <v>127</v>
      </c>
      <c r="BJ75" s="48" t="s">
        <v>127</v>
      </c>
      <c r="BK75" s="48" t="s">
        <v>127</v>
      </c>
      <c r="BL75" s="48" t="s">
        <v>127</v>
      </c>
      <c r="BM75" s="48" t="s">
        <v>127</v>
      </c>
      <c r="BN75" s="24"/>
    </row>
    <row r="76" spans="1:66" x14ac:dyDescent="0.2">
      <c r="A76" s="23">
        <v>30</v>
      </c>
      <c r="B76" s="46">
        <v>42158</v>
      </c>
      <c r="C76" s="23">
        <v>17113615</v>
      </c>
      <c r="D76" s="32" t="s">
        <v>202</v>
      </c>
      <c r="E76" s="48" t="s">
        <v>127</v>
      </c>
      <c r="F76" s="48" t="s">
        <v>127</v>
      </c>
      <c r="G76" s="48" t="s">
        <v>127</v>
      </c>
      <c r="H76" s="48" t="s">
        <v>127</v>
      </c>
      <c r="I76" s="48" t="s">
        <v>127</v>
      </c>
      <c r="J76" s="48" t="s">
        <v>127</v>
      </c>
      <c r="K76" s="48" t="s">
        <v>127</v>
      </c>
      <c r="L76" s="48" t="s">
        <v>127</v>
      </c>
      <c r="M76" s="48" t="s">
        <v>127</v>
      </c>
      <c r="N76" s="48" t="s">
        <v>127</v>
      </c>
      <c r="O76" s="48" t="s">
        <v>127</v>
      </c>
      <c r="P76" s="48" t="s">
        <v>127</v>
      </c>
      <c r="Q76" s="48" t="s">
        <v>127</v>
      </c>
      <c r="R76" s="48" t="s">
        <v>127</v>
      </c>
      <c r="S76" s="48" t="s">
        <v>127</v>
      </c>
      <c r="T76" s="48" t="s">
        <v>127</v>
      </c>
      <c r="U76" s="48" t="s">
        <v>127</v>
      </c>
      <c r="V76" s="48" t="s">
        <v>127</v>
      </c>
      <c r="W76" s="48" t="s">
        <v>127</v>
      </c>
      <c r="X76" s="48" t="s">
        <v>127</v>
      </c>
      <c r="Y76" s="48" t="s">
        <v>127</v>
      </c>
      <c r="Z76" s="48" t="s">
        <v>127</v>
      </c>
      <c r="AA76" s="48" t="s">
        <v>127</v>
      </c>
      <c r="AB76" s="48" t="s">
        <v>127</v>
      </c>
      <c r="AC76" s="48" t="s">
        <v>127</v>
      </c>
      <c r="AD76" s="48" t="s">
        <v>127</v>
      </c>
      <c r="AE76" s="48" t="s">
        <v>127</v>
      </c>
      <c r="AF76" s="48" t="s">
        <v>127</v>
      </c>
      <c r="AG76" s="48" t="s">
        <v>127</v>
      </c>
      <c r="AH76" s="48" t="s">
        <v>127</v>
      </c>
      <c r="AI76" s="48" t="s">
        <v>127</v>
      </c>
      <c r="AJ76" s="48" t="s">
        <v>127</v>
      </c>
      <c r="AK76" s="48" t="s">
        <v>127</v>
      </c>
      <c r="AL76" s="48" t="s">
        <v>127</v>
      </c>
      <c r="AM76" s="48" t="s">
        <v>127</v>
      </c>
      <c r="AN76" s="48" t="s">
        <v>127</v>
      </c>
      <c r="AO76" s="48" t="s">
        <v>127</v>
      </c>
      <c r="AP76" s="48" t="s">
        <v>127</v>
      </c>
      <c r="AQ76" s="48" t="s">
        <v>127</v>
      </c>
      <c r="AR76" s="48" t="s">
        <v>127</v>
      </c>
      <c r="AS76" s="48" t="s">
        <v>127</v>
      </c>
      <c r="AT76" s="48" t="s">
        <v>127</v>
      </c>
      <c r="AU76" s="48" t="s">
        <v>127</v>
      </c>
      <c r="AV76" s="48" t="s">
        <v>127</v>
      </c>
      <c r="AW76" s="48" t="s">
        <v>127</v>
      </c>
      <c r="AX76" s="48">
        <v>8.02</v>
      </c>
      <c r="AY76" s="48" t="s">
        <v>127</v>
      </c>
      <c r="AZ76" s="48" t="s">
        <v>127</v>
      </c>
      <c r="BA76" s="48" t="s">
        <v>127</v>
      </c>
      <c r="BB76" s="48" t="s">
        <v>127</v>
      </c>
      <c r="BC76" s="48" t="s">
        <v>154</v>
      </c>
      <c r="BD76" s="48" t="s">
        <v>154</v>
      </c>
      <c r="BE76" s="48" t="s">
        <v>127</v>
      </c>
      <c r="BF76" s="48" t="s">
        <v>127</v>
      </c>
      <c r="BG76" s="48" t="s">
        <v>127</v>
      </c>
      <c r="BH76" s="48" t="s">
        <v>127</v>
      </c>
      <c r="BI76" s="48" t="s">
        <v>127</v>
      </c>
      <c r="BJ76" s="48" t="s">
        <v>127</v>
      </c>
      <c r="BK76" s="48" t="s">
        <v>127</v>
      </c>
      <c r="BL76" s="48" t="s">
        <v>127</v>
      </c>
      <c r="BM76" s="48" t="s">
        <v>168</v>
      </c>
      <c r="BN76" s="24"/>
    </row>
    <row r="77" spans="1:66" ht="15" customHeight="1" x14ac:dyDescent="0.2">
      <c r="A77" s="23">
        <v>30</v>
      </c>
      <c r="B77" s="46">
        <v>42869</v>
      </c>
      <c r="C77" s="23">
        <v>17113615</v>
      </c>
      <c r="D77" s="32" t="s">
        <v>202</v>
      </c>
      <c r="E77" s="48" t="s">
        <v>127</v>
      </c>
      <c r="F77" s="48" t="s">
        <v>127</v>
      </c>
      <c r="G77" s="48" t="s">
        <v>127</v>
      </c>
      <c r="H77" s="48" t="s">
        <v>127</v>
      </c>
      <c r="I77" s="48" t="s">
        <v>127</v>
      </c>
      <c r="J77" s="48" t="s">
        <v>127</v>
      </c>
      <c r="K77" s="48" t="s">
        <v>127</v>
      </c>
      <c r="L77" s="48" t="s">
        <v>127</v>
      </c>
      <c r="M77" s="48" t="s">
        <v>127</v>
      </c>
      <c r="N77" s="48" t="s">
        <v>127</v>
      </c>
      <c r="O77" s="48" t="s">
        <v>127</v>
      </c>
      <c r="P77" s="48" t="s">
        <v>127</v>
      </c>
      <c r="Q77" s="48" t="s">
        <v>127</v>
      </c>
      <c r="R77" s="48" t="s">
        <v>127</v>
      </c>
      <c r="S77" s="48" t="s">
        <v>127</v>
      </c>
      <c r="T77" s="48" t="s">
        <v>127</v>
      </c>
      <c r="U77" s="48" t="s">
        <v>127</v>
      </c>
      <c r="V77" s="48" t="s">
        <v>127</v>
      </c>
      <c r="W77" s="48" t="s">
        <v>127</v>
      </c>
      <c r="X77" s="48" t="s">
        <v>127</v>
      </c>
      <c r="Y77" s="48" t="s">
        <v>127</v>
      </c>
      <c r="Z77" s="48" t="s">
        <v>127</v>
      </c>
      <c r="AA77" s="48" t="s">
        <v>127</v>
      </c>
      <c r="AB77" s="48" t="s">
        <v>127</v>
      </c>
      <c r="AC77" s="48" t="s">
        <v>127</v>
      </c>
      <c r="AD77" s="48" t="s">
        <v>127</v>
      </c>
      <c r="AE77" s="48" t="s">
        <v>127</v>
      </c>
      <c r="AF77" s="48" t="s">
        <v>127</v>
      </c>
      <c r="AG77" s="48" t="s">
        <v>127</v>
      </c>
      <c r="AH77" s="48" t="s">
        <v>127</v>
      </c>
      <c r="AI77" s="48" t="s">
        <v>127</v>
      </c>
      <c r="AJ77" s="48" t="s">
        <v>127</v>
      </c>
      <c r="AK77" s="48" t="s">
        <v>127</v>
      </c>
      <c r="AL77" s="48" t="s">
        <v>127</v>
      </c>
      <c r="AM77" s="48" t="s">
        <v>127</v>
      </c>
      <c r="AN77" s="48" t="s">
        <v>127</v>
      </c>
      <c r="AO77" s="48" t="s">
        <v>127</v>
      </c>
      <c r="AP77" s="48" t="s">
        <v>127</v>
      </c>
      <c r="AQ77" s="48" t="s">
        <v>127</v>
      </c>
      <c r="AR77" s="48" t="s">
        <v>127</v>
      </c>
      <c r="AS77" s="48" t="s">
        <v>127</v>
      </c>
      <c r="AT77" s="48" t="s">
        <v>127</v>
      </c>
      <c r="AU77" s="48" t="s">
        <v>127</v>
      </c>
      <c r="AV77" s="48" t="s">
        <v>127</v>
      </c>
      <c r="AW77" s="48" t="s">
        <v>127</v>
      </c>
      <c r="AX77" s="48" t="s">
        <v>127</v>
      </c>
      <c r="AY77" s="48" t="s">
        <v>127</v>
      </c>
      <c r="AZ77" s="48" t="s">
        <v>127</v>
      </c>
      <c r="BA77" s="48" t="s">
        <v>127</v>
      </c>
      <c r="BB77" s="48" t="s">
        <v>127</v>
      </c>
      <c r="BC77" s="48" t="s">
        <v>127</v>
      </c>
      <c r="BD77" s="48" t="s">
        <v>127</v>
      </c>
      <c r="BE77" s="48" t="s">
        <v>127</v>
      </c>
      <c r="BF77" s="48" t="s">
        <v>127</v>
      </c>
      <c r="BG77" s="48" t="s">
        <v>127</v>
      </c>
      <c r="BH77" s="48" t="s">
        <v>127</v>
      </c>
      <c r="BI77" s="48" t="s">
        <v>127</v>
      </c>
      <c r="BJ77" s="48" t="s">
        <v>127</v>
      </c>
      <c r="BK77" s="48" t="s">
        <v>127</v>
      </c>
      <c r="BL77" s="48" t="s">
        <v>127</v>
      </c>
      <c r="BM77" s="48" t="s">
        <v>127</v>
      </c>
      <c r="BN77" s="24"/>
    </row>
    <row r="78" spans="1:66" x14ac:dyDescent="0.2">
      <c r="A78" s="23">
        <v>30</v>
      </c>
      <c r="B78" s="49">
        <v>43111</v>
      </c>
      <c r="C78" s="23">
        <v>17113615</v>
      </c>
      <c r="D78" s="32" t="s">
        <v>202</v>
      </c>
      <c r="E78" s="48" t="s">
        <v>154</v>
      </c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 t="s">
        <v>198</v>
      </c>
      <c r="AG78" s="48"/>
      <c r="AH78" s="48"/>
      <c r="AI78" s="48" t="s">
        <v>154</v>
      </c>
      <c r="AJ78" s="48"/>
      <c r="AK78" s="48"/>
      <c r="AL78" s="48" t="s">
        <v>154</v>
      </c>
      <c r="AM78" s="48" t="s">
        <v>154</v>
      </c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 t="s">
        <v>154</v>
      </c>
      <c r="BE78" s="48"/>
      <c r="BF78" s="48"/>
      <c r="BG78" s="48" t="s">
        <v>154</v>
      </c>
      <c r="BH78" s="48"/>
      <c r="BI78" s="48"/>
      <c r="BJ78" s="48" t="s">
        <v>154</v>
      </c>
      <c r="BK78" s="48"/>
      <c r="BL78" s="48"/>
      <c r="BM78" s="48" t="s">
        <v>199</v>
      </c>
      <c r="BN78" s="24"/>
    </row>
    <row r="79" spans="1:66" x14ac:dyDescent="0.2">
      <c r="A79" s="23">
        <v>30</v>
      </c>
      <c r="B79" s="46">
        <v>43506</v>
      </c>
      <c r="C79" s="23">
        <v>17113615</v>
      </c>
      <c r="D79" s="32" t="s">
        <v>202</v>
      </c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1"/>
      <c r="BJ79" s="81"/>
      <c r="BK79" s="81"/>
      <c r="BL79" s="81"/>
      <c r="BM79" s="48"/>
      <c r="BN79" s="24"/>
    </row>
    <row r="80" spans="1:66" x14ac:dyDescent="0.2">
      <c r="A80" s="23">
        <v>31</v>
      </c>
      <c r="B80" s="46">
        <v>41704.20140046296</v>
      </c>
      <c r="C80" s="23">
        <v>17113616</v>
      </c>
      <c r="D80" s="32" t="s">
        <v>203</v>
      </c>
      <c r="E80" s="48" t="s">
        <v>127</v>
      </c>
      <c r="F80" s="48" t="s">
        <v>127</v>
      </c>
      <c r="G80" s="48" t="s">
        <v>127</v>
      </c>
      <c r="H80" s="48" t="s">
        <v>127</v>
      </c>
      <c r="I80" s="48" t="s">
        <v>127</v>
      </c>
      <c r="J80" s="48" t="s">
        <v>127</v>
      </c>
      <c r="K80" s="48" t="s">
        <v>127</v>
      </c>
      <c r="L80" s="48" t="s">
        <v>127</v>
      </c>
      <c r="M80" s="48" t="s">
        <v>127</v>
      </c>
      <c r="N80" s="48" t="s">
        <v>127</v>
      </c>
      <c r="O80" s="48" t="s">
        <v>127</v>
      </c>
      <c r="P80" s="48" t="s">
        <v>127</v>
      </c>
      <c r="Q80" s="48" t="s">
        <v>127</v>
      </c>
      <c r="R80" s="48" t="s">
        <v>127</v>
      </c>
      <c r="S80" s="48" t="s">
        <v>127</v>
      </c>
      <c r="T80" s="48" t="s">
        <v>127</v>
      </c>
      <c r="U80" s="48" t="s">
        <v>127</v>
      </c>
      <c r="V80" s="48" t="s">
        <v>127</v>
      </c>
      <c r="W80" s="48" t="s">
        <v>127</v>
      </c>
      <c r="X80" s="48" t="s">
        <v>127</v>
      </c>
      <c r="Y80" s="48" t="s">
        <v>127</v>
      </c>
      <c r="Z80" s="48" t="s">
        <v>127</v>
      </c>
      <c r="AA80" s="48" t="s">
        <v>127</v>
      </c>
      <c r="AB80" s="48" t="s">
        <v>127</v>
      </c>
      <c r="AC80" s="48" t="s">
        <v>127</v>
      </c>
      <c r="AD80" s="48" t="s">
        <v>127</v>
      </c>
      <c r="AE80" s="48" t="s">
        <v>127</v>
      </c>
      <c r="AF80" s="48" t="s">
        <v>127</v>
      </c>
      <c r="AG80" s="48" t="s">
        <v>127</v>
      </c>
      <c r="AH80" s="48" t="s">
        <v>127</v>
      </c>
      <c r="AI80" s="48" t="s">
        <v>127</v>
      </c>
      <c r="AJ80" s="48" t="s">
        <v>127</v>
      </c>
      <c r="AK80" s="48" t="s">
        <v>127</v>
      </c>
      <c r="AL80" s="48" t="s">
        <v>127</v>
      </c>
      <c r="AM80" s="48" t="s">
        <v>127</v>
      </c>
      <c r="AN80" s="48" t="s">
        <v>127</v>
      </c>
      <c r="AO80" s="48" t="s">
        <v>127</v>
      </c>
      <c r="AP80" s="48" t="s">
        <v>127</v>
      </c>
      <c r="AQ80" s="48" t="s">
        <v>127</v>
      </c>
      <c r="AR80" s="48" t="s">
        <v>127</v>
      </c>
      <c r="AS80" s="48" t="s">
        <v>127</v>
      </c>
      <c r="AT80" s="48" t="s">
        <v>127</v>
      </c>
      <c r="AU80" s="48" t="s">
        <v>127</v>
      </c>
      <c r="AV80" s="48" t="s">
        <v>127</v>
      </c>
      <c r="AW80" s="48" t="s">
        <v>127</v>
      </c>
      <c r="AX80" s="48" t="s">
        <v>127</v>
      </c>
      <c r="AY80" s="48" t="s">
        <v>127</v>
      </c>
      <c r="AZ80" s="48" t="s">
        <v>127</v>
      </c>
      <c r="BA80" s="48" t="s">
        <v>127</v>
      </c>
      <c r="BB80" s="48" t="s">
        <v>127</v>
      </c>
      <c r="BC80" s="48" t="s">
        <v>127</v>
      </c>
      <c r="BD80" s="48" t="s">
        <v>127</v>
      </c>
      <c r="BE80" s="48" t="s">
        <v>127</v>
      </c>
      <c r="BF80" s="48" t="s">
        <v>127</v>
      </c>
      <c r="BG80" s="48" t="s">
        <v>127</v>
      </c>
      <c r="BH80" s="48" t="s">
        <v>127</v>
      </c>
      <c r="BI80" s="48" t="s">
        <v>127</v>
      </c>
      <c r="BJ80" s="48" t="s">
        <v>127</v>
      </c>
      <c r="BK80" s="48" t="s">
        <v>127</v>
      </c>
      <c r="BL80" s="48" t="s">
        <v>127</v>
      </c>
      <c r="BM80" s="48" t="s">
        <v>127</v>
      </c>
      <c r="BN80" s="24"/>
    </row>
    <row r="81" spans="1:67" x14ac:dyDescent="0.2">
      <c r="A81" s="23">
        <v>31</v>
      </c>
      <c r="B81" s="46">
        <v>41814</v>
      </c>
      <c r="C81" s="23">
        <v>17113616</v>
      </c>
      <c r="D81" s="32" t="s">
        <v>203</v>
      </c>
      <c r="E81" s="48" t="s">
        <v>127</v>
      </c>
      <c r="F81" s="48" t="s">
        <v>127</v>
      </c>
      <c r="G81" s="48" t="s">
        <v>127</v>
      </c>
      <c r="H81" s="48" t="s">
        <v>127</v>
      </c>
      <c r="I81" s="48" t="s">
        <v>127</v>
      </c>
      <c r="J81" s="48" t="s">
        <v>127</v>
      </c>
      <c r="K81" s="48" t="s">
        <v>127</v>
      </c>
      <c r="L81" s="48" t="s">
        <v>127</v>
      </c>
      <c r="M81" s="48" t="s">
        <v>127</v>
      </c>
      <c r="N81" s="48" t="s">
        <v>127</v>
      </c>
      <c r="O81" s="48" t="s">
        <v>127</v>
      </c>
      <c r="P81" s="48" t="s">
        <v>127</v>
      </c>
      <c r="Q81" s="48" t="s">
        <v>127</v>
      </c>
      <c r="R81" s="48" t="s">
        <v>127</v>
      </c>
      <c r="S81" s="48" t="s">
        <v>127</v>
      </c>
      <c r="T81" s="48" t="s">
        <v>127</v>
      </c>
      <c r="U81" s="48" t="s">
        <v>127</v>
      </c>
      <c r="V81" s="48" t="s">
        <v>127</v>
      </c>
      <c r="W81" s="48" t="s">
        <v>127</v>
      </c>
      <c r="X81" s="48" t="s">
        <v>127</v>
      </c>
      <c r="Y81" s="48" t="s">
        <v>127</v>
      </c>
      <c r="Z81" s="48" t="s">
        <v>127</v>
      </c>
      <c r="AA81" s="48" t="s">
        <v>127</v>
      </c>
      <c r="AB81" s="48" t="s">
        <v>127</v>
      </c>
      <c r="AC81" s="48" t="s">
        <v>127</v>
      </c>
      <c r="AD81" s="48" t="s">
        <v>127</v>
      </c>
      <c r="AE81" s="48" t="s">
        <v>127</v>
      </c>
      <c r="AF81" s="48" t="s">
        <v>127</v>
      </c>
      <c r="AG81" s="48" t="s">
        <v>127</v>
      </c>
      <c r="AH81" s="48" t="s">
        <v>127</v>
      </c>
      <c r="AI81" s="48" t="s">
        <v>127</v>
      </c>
      <c r="AJ81" s="48" t="s">
        <v>127</v>
      </c>
      <c r="AK81" s="48" t="s">
        <v>127</v>
      </c>
      <c r="AL81" s="48" t="s">
        <v>127</v>
      </c>
      <c r="AM81" s="48" t="s">
        <v>127</v>
      </c>
      <c r="AN81" s="48" t="s">
        <v>127</v>
      </c>
      <c r="AO81" s="48" t="s">
        <v>127</v>
      </c>
      <c r="AP81" s="48" t="s">
        <v>127</v>
      </c>
      <c r="AQ81" s="48" t="s">
        <v>127</v>
      </c>
      <c r="AR81" s="48" t="s">
        <v>127</v>
      </c>
      <c r="AS81" s="48" t="s">
        <v>127</v>
      </c>
      <c r="AT81" s="48" t="s">
        <v>127</v>
      </c>
      <c r="AU81" s="48" t="s">
        <v>127</v>
      </c>
      <c r="AV81" s="48" t="s">
        <v>127</v>
      </c>
      <c r="AW81" s="48" t="s">
        <v>127</v>
      </c>
      <c r="AX81" s="48" t="s">
        <v>127</v>
      </c>
      <c r="AY81" s="48" t="s">
        <v>127</v>
      </c>
      <c r="AZ81" s="48" t="s">
        <v>127</v>
      </c>
      <c r="BA81" s="48" t="s">
        <v>127</v>
      </c>
      <c r="BB81" s="48" t="s">
        <v>127</v>
      </c>
      <c r="BC81" s="48" t="s">
        <v>127</v>
      </c>
      <c r="BD81" s="48" t="s">
        <v>154</v>
      </c>
      <c r="BE81" s="48" t="s">
        <v>127</v>
      </c>
      <c r="BF81" s="48" t="s">
        <v>127</v>
      </c>
      <c r="BG81" s="48" t="s">
        <v>127</v>
      </c>
      <c r="BH81" s="48" t="s">
        <v>127</v>
      </c>
      <c r="BI81" s="48" t="s">
        <v>127</v>
      </c>
      <c r="BJ81" s="48" t="s">
        <v>127</v>
      </c>
      <c r="BK81" s="48" t="s">
        <v>127</v>
      </c>
      <c r="BL81" s="48" t="s">
        <v>127</v>
      </c>
      <c r="BM81" s="48" t="s">
        <v>127</v>
      </c>
      <c r="BN81" s="24"/>
    </row>
    <row r="82" spans="1:67" x14ac:dyDescent="0.2">
      <c r="A82" s="23">
        <v>31</v>
      </c>
      <c r="B82" s="46">
        <v>42158</v>
      </c>
      <c r="C82" s="23">
        <v>17113616</v>
      </c>
      <c r="D82" s="32" t="s">
        <v>203</v>
      </c>
      <c r="E82" s="48" t="s">
        <v>127</v>
      </c>
      <c r="F82" s="48" t="s">
        <v>127</v>
      </c>
      <c r="G82" s="48" t="s">
        <v>127</v>
      </c>
      <c r="H82" s="48" t="s">
        <v>127</v>
      </c>
      <c r="I82" s="48" t="s">
        <v>127</v>
      </c>
      <c r="J82" s="48" t="s">
        <v>127</v>
      </c>
      <c r="K82" s="48" t="s">
        <v>127</v>
      </c>
      <c r="L82" s="48" t="s">
        <v>127</v>
      </c>
      <c r="M82" s="48" t="s">
        <v>127</v>
      </c>
      <c r="N82" s="48" t="s">
        <v>127</v>
      </c>
      <c r="O82" s="48" t="s">
        <v>127</v>
      </c>
      <c r="P82" s="48" t="s">
        <v>127</v>
      </c>
      <c r="Q82" s="48" t="s">
        <v>127</v>
      </c>
      <c r="R82" s="48" t="s">
        <v>127</v>
      </c>
      <c r="S82" s="48" t="s">
        <v>127</v>
      </c>
      <c r="T82" s="48" t="s">
        <v>127</v>
      </c>
      <c r="U82" s="48" t="s">
        <v>127</v>
      </c>
      <c r="V82" s="48" t="s">
        <v>127</v>
      </c>
      <c r="W82" s="48" t="s">
        <v>127</v>
      </c>
      <c r="X82" s="48" t="s">
        <v>127</v>
      </c>
      <c r="Y82" s="48" t="s">
        <v>127</v>
      </c>
      <c r="Z82" s="48" t="s">
        <v>127</v>
      </c>
      <c r="AA82" s="48" t="s">
        <v>127</v>
      </c>
      <c r="AB82" s="48" t="s">
        <v>127</v>
      </c>
      <c r="AC82" s="48" t="s">
        <v>127</v>
      </c>
      <c r="AD82" s="48" t="s">
        <v>127</v>
      </c>
      <c r="AE82" s="48" t="s">
        <v>127</v>
      </c>
      <c r="AF82" s="48" t="s">
        <v>127</v>
      </c>
      <c r="AG82" s="48" t="s">
        <v>127</v>
      </c>
      <c r="AH82" s="48" t="s">
        <v>127</v>
      </c>
      <c r="AI82" s="48" t="s">
        <v>127</v>
      </c>
      <c r="AJ82" s="48" t="s">
        <v>127</v>
      </c>
      <c r="AK82" s="48" t="s">
        <v>127</v>
      </c>
      <c r="AL82" s="48" t="s">
        <v>127</v>
      </c>
      <c r="AM82" s="48" t="s">
        <v>127</v>
      </c>
      <c r="AN82" s="48" t="s">
        <v>127</v>
      </c>
      <c r="AO82" s="48" t="s">
        <v>127</v>
      </c>
      <c r="AP82" s="48" t="s">
        <v>127</v>
      </c>
      <c r="AQ82" s="48" t="s">
        <v>127</v>
      </c>
      <c r="AR82" s="48" t="s">
        <v>127</v>
      </c>
      <c r="AS82" s="48" t="s">
        <v>127</v>
      </c>
      <c r="AT82" s="48" t="s">
        <v>127</v>
      </c>
      <c r="AU82" s="48" t="s">
        <v>127</v>
      </c>
      <c r="AV82" s="48" t="s">
        <v>127</v>
      </c>
      <c r="AW82" s="48" t="s">
        <v>127</v>
      </c>
      <c r="AX82" s="48">
        <v>6.4</v>
      </c>
      <c r="AY82" s="48" t="s">
        <v>127</v>
      </c>
      <c r="AZ82" s="48" t="s">
        <v>127</v>
      </c>
      <c r="BA82" s="48" t="s">
        <v>127</v>
      </c>
      <c r="BB82" s="48" t="s">
        <v>127</v>
      </c>
      <c r="BC82" s="48" t="s">
        <v>154</v>
      </c>
      <c r="BD82" s="48">
        <v>6.37</v>
      </c>
      <c r="BE82" s="48" t="s">
        <v>127</v>
      </c>
      <c r="BF82" s="48" t="s">
        <v>127</v>
      </c>
      <c r="BG82" s="48" t="s">
        <v>127</v>
      </c>
      <c r="BH82" s="48" t="s">
        <v>127</v>
      </c>
      <c r="BI82" s="48" t="s">
        <v>127</v>
      </c>
      <c r="BJ82" s="48" t="s">
        <v>127</v>
      </c>
      <c r="BK82" s="48" t="s">
        <v>127</v>
      </c>
      <c r="BL82" s="48" t="s">
        <v>127</v>
      </c>
      <c r="BM82" s="48" t="s">
        <v>168</v>
      </c>
      <c r="BN82" s="24"/>
    </row>
    <row r="83" spans="1:67" x14ac:dyDescent="0.2">
      <c r="A83" s="23">
        <v>31</v>
      </c>
      <c r="B83" s="46">
        <v>42869</v>
      </c>
      <c r="C83" s="23">
        <v>17113616</v>
      </c>
      <c r="D83" s="32" t="s">
        <v>203</v>
      </c>
      <c r="E83" s="48" t="s">
        <v>127</v>
      </c>
      <c r="F83" s="48" t="s">
        <v>127</v>
      </c>
      <c r="G83" s="48" t="s">
        <v>127</v>
      </c>
      <c r="H83" s="48" t="s">
        <v>127</v>
      </c>
      <c r="I83" s="48" t="s">
        <v>127</v>
      </c>
      <c r="J83" s="48" t="s">
        <v>127</v>
      </c>
      <c r="K83" s="48" t="s">
        <v>127</v>
      </c>
      <c r="L83" s="48" t="s">
        <v>127</v>
      </c>
      <c r="M83" s="48" t="s">
        <v>127</v>
      </c>
      <c r="N83" s="48" t="s">
        <v>127</v>
      </c>
      <c r="O83" s="48" t="s">
        <v>127</v>
      </c>
      <c r="P83" s="48" t="s">
        <v>127</v>
      </c>
      <c r="Q83" s="48" t="s">
        <v>127</v>
      </c>
      <c r="R83" s="48" t="s">
        <v>127</v>
      </c>
      <c r="S83" s="48" t="s">
        <v>127</v>
      </c>
      <c r="T83" s="48" t="s">
        <v>127</v>
      </c>
      <c r="U83" s="48" t="s">
        <v>127</v>
      </c>
      <c r="V83" s="48" t="s">
        <v>127</v>
      </c>
      <c r="W83" s="48" t="s">
        <v>127</v>
      </c>
      <c r="X83" s="48" t="s">
        <v>127</v>
      </c>
      <c r="Y83" s="48" t="s">
        <v>127</v>
      </c>
      <c r="Z83" s="48" t="s">
        <v>127</v>
      </c>
      <c r="AA83" s="48" t="s">
        <v>127</v>
      </c>
      <c r="AB83" s="48" t="s">
        <v>127</v>
      </c>
      <c r="AC83" s="48" t="s">
        <v>127</v>
      </c>
      <c r="AD83" s="48" t="s">
        <v>127</v>
      </c>
      <c r="AE83" s="48" t="s">
        <v>127</v>
      </c>
      <c r="AF83" s="48" t="s">
        <v>127</v>
      </c>
      <c r="AG83" s="48" t="s">
        <v>127</v>
      </c>
      <c r="AH83" s="48" t="s">
        <v>127</v>
      </c>
      <c r="AI83" s="48" t="s">
        <v>127</v>
      </c>
      <c r="AJ83" s="48" t="s">
        <v>127</v>
      </c>
      <c r="AK83" s="48" t="s">
        <v>127</v>
      </c>
      <c r="AL83" s="48" t="s">
        <v>127</v>
      </c>
      <c r="AM83" s="48" t="s">
        <v>127</v>
      </c>
      <c r="AN83" s="48" t="s">
        <v>127</v>
      </c>
      <c r="AO83" s="48" t="s">
        <v>127</v>
      </c>
      <c r="AP83" s="48" t="s">
        <v>127</v>
      </c>
      <c r="AQ83" s="48" t="s">
        <v>127</v>
      </c>
      <c r="AR83" s="48" t="s">
        <v>127</v>
      </c>
      <c r="AS83" s="48" t="s">
        <v>127</v>
      </c>
      <c r="AT83" s="48" t="s">
        <v>127</v>
      </c>
      <c r="AU83" s="48" t="s">
        <v>127</v>
      </c>
      <c r="AV83" s="48" t="s">
        <v>127</v>
      </c>
      <c r="AW83" s="48" t="s">
        <v>127</v>
      </c>
      <c r="AX83" s="48" t="s">
        <v>127</v>
      </c>
      <c r="AY83" s="48" t="s">
        <v>127</v>
      </c>
      <c r="AZ83" s="48" t="s">
        <v>127</v>
      </c>
      <c r="BA83" s="48" t="s">
        <v>127</v>
      </c>
      <c r="BB83" s="48" t="s">
        <v>127</v>
      </c>
      <c r="BC83" s="48" t="s">
        <v>127</v>
      </c>
      <c r="BD83" s="48" t="s">
        <v>127</v>
      </c>
      <c r="BE83" s="48" t="s">
        <v>127</v>
      </c>
      <c r="BF83" s="48" t="s">
        <v>127</v>
      </c>
      <c r="BG83" s="48" t="s">
        <v>127</v>
      </c>
      <c r="BH83" s="48" t="s">
        <v>127</v>
      </c>
      <c r="BI83" s="48" t="s">
        <v>127</v>
      </c>
      <c r="BJ83" s="48" t="s">
        <v>127</v>
      </c>
      <c r="BK83" s="48" t="s">
        <v>127</v>
      </c>
      <c r="BL83" s="48" t="s">
        <v>127</v>
      </c>
      <c r="BM83" s="48" t="s">
        <v>127</v>
      </c>
      <c r="BN83" s="24"/>
    </row>
    <row r="84" spans="1:67" x14ac:dyDescent="0.2">
      <c r="A84" s="23">
        <v>31</v>
      </c>
      <c r="B84" s="49">
        <v>43111</v>
      </c>
      <c r="C84" s="23">
        <v>17113616</v>
      </c>
      <c r="D84" s="32" t="s">
        <v>203</v>
      </c>
      <c r="E84" s="48" t="s">
        <v>154</v>
      </c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 t="s">
        <v>198</v>
      </c>
      <c r="AG84" s="48"/>
      <c r="AH84" s="48"/>
      <c r="AI84" s="48" t="s">
        <v>154</v>
      </c>
      <c r="AJ84" s="48"/>
      <c r="AK84" s="48"/>
      <c r="AL84" s="48" t="s">
        <v>154</v>
      </c>
      <c r="AM84" s="48" t="s">
        <v>154</v>
      </c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 t="s">
        <v>154</v>
      </c>
      <c r="BE84" s="48"/>
      <c r="BF84" s="48"/>
      <c r="BG84" s="48" t="s">
        <v>154</v>
      </c>
      <c r="BH84" s="48"/>
      <c r="BI84" s="48"/>
      <c r="BJ84" s="48" t="s">
        <v>154</v>
      </c>
      <c r="BK84" s="48"/>
      <c r="BL84" s="48"/>
      <c r="BM84" s="48" t="s">
        <v>199</v>
      </c>
      <c r="BN84" s="24"/>
    </row>
    <row r="85" spans="1:67" x14ac:dyDescent="0.2">
      <c r="A85" s="23">
        <v>31</v>
      </c>
      <c r="B85" s="46">
        <v>43506</v>
      </c>
      <c r="C85" s="23">
        <v>17113616</v>
      </c>
      <c r="D85" s="32" t="s">
        <v>203</v>
      </c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24"/>
      <c r="BO85" s="6"/>
    </row>
    <row r="86" spans="1:67" x14ac:dyDescent="0.2">
      <c r="A86" s="23">
        <v>32</v>
      </c>
      <c r="B86" s="46">
        <v>41815</v>
      </c>
      <c r="C86" s="23">
        <v>17113617</v>
      </c>
      <c r="D86" s="32" t="s">
        <v>204</v>
      </c>
      <c r="E86" s="48" t="s">
        <v>127</v>
      </c>
      <c r="F86" s="48" t="s">
        <v>127</v>
      </c>
      <c r="G86" s="48" t="s">
        <v>127</v>
      </c>
      <c r="H86" s="48" t="s">
        <v>127</v>
      </c>
      <c r="I86" s="48" t="s">
        <v>127</v>
      </c>
      <c r="J86" s="48" t="s">
        <v>127</v>
      </c>
      <c r="K86" s="48" t="s">
        <v>127</v>
      </c>
      <c r="L86" s="48" t="s">
        <v>127</v>
      </c>
      <c r="M86" s="48" t="s">
        <v>127</v>
      </c>
      <c r="N86" s="48" t="s">
        <v>127</v>
      </c>
      <c r="O86" s="48" t="s">
        <v>127</v>
      </c>
      <c r="P86" s="48" t="s">
        <v>127</v>
      </c>
      <c r="Q86" s="48" t="s">
        <v>127</v>
      </c>
      <c r="R86" s="48" t="s">
        <v>127</v>
      </c>
      <c r="S86" s="48" t="s">
        <v>127</v>
      </c>
      <c r="T86" s="48" t="s">
        <v>127</v>
      </c>
      <c r="U86" s="48" t="s">
        <v>127</v>
      </c>
      <c r="V86" s="48" t="s">
        <v>127</v>
      </c>
      <c r="W86" s="48" t="s">
        <v>127</v>
      </c>
      <c r="X86" s="48" t="s">
        <v>127</v>
      </c>
      <c r="Y86" s="48" t="s">
        <v>127</v>
      </c>
      <c r="Z86" s="48" t="s">
        <v>127</v>
      </c>
      <c r="AA86" s="48" t="s">
        <v>127</v>
      </c>
      <c r="AB86" s="48" t="s">
        <v>127</v>
      </c>
      <c r="AC86" s="48" t="s">
        <v>127</v>
      </c>
      <c r="AD86" s="48" t="s">
        <v>127</v>
      </c>
      <c r="AE86" s="48" t="s">
        <v>127</v>
      </c>
      <c r="AF86" s="48" t="s">
        <v>127</v>
      </c>
      <c r="AG86" s="48" t="s">
        <v>127</v>
      </c>
      <c r="AH86" s="48" t="s">
        <v>127</v>
      </c>
      <c r="AI86" s="48" t="s">
        <v>127</v>
      </c>
      <c r="AJ86" s="48" t="s">
        <v>127</v>
      </c>
      <c r="AK86" s="48" t="s">
        <v>127</v>
      </c>
      <c r="AL86" s="48" t="s">
        <v>127</v>
      </c>
      <c r="AM86" s="48" t="s">
        <v>127</v>
      </c>
      <c r="AN86" s="48" t="s">
        <v>127</v>
      </c>
      <c r="AO86" s="48" t="s">
        <v>127</v>
      </c>
      <c r="AP86" s="48" t="s">
        <v>127</v>
      </c>
      <c r="AQ86" s="48" t="s">
        <v>127</v>
      </c>
      <c r="AR86" s="48" t="s">
        <v>127</v>
      </c>
      <c r="AS86" s="48" t="s">
        <v>127</v>
      </c>
      <c r="AT86" s="48" t="s">
        <v>127</v>
      </c>
      <c r="AU86" s="48" t="s">
        <v>127</v>
      </c>
      <c r="AV86" s="48" t="s">
        <v>127</v>
      </c>
      <c r="AW86" s="48" t="s">
        <v>127</v>
      </c>
      <c r="AX86" s="48">
        <v>3.8</v>
      </c>
      <c r="AY86" s="48" t="s">
        <v>127</v>
      </c>
      <c r="AZ86" s="48" t="s">
        <v>127</v>
      </c>
      <c r="BA86" s="48" t="s">
        <v>127</v>
      </c>
      <c r="BB86" s="48" t="s">
        <v>127</v>
      </c>
      <c r="BC86" s="48" t="s">
        <v>127</v>
      </c>
      <c r="BD86" s="48">
        <v>7.58</v>
      </c>
      <c r="BE86" s="48" t="s">
        <v>127</v>
      </c>
      <c r="BF86" s="48" t="s">
        <v>127</v>
      </c>
      <c r="BG86" s="48" t="s">
        <v>127</v>
      </c>
      <c r="BH86" s="48" t="s">
        <v>127</v>
      </c>
      <c r="BI86" s="48" t="s">
        <v>127</v>
      </c>
      <c r="BJ86" s="48" t="s">
        <v>127</v>
      </c>
      <c r="BK86" s="48" t="s">
        <v>127</v>
      </c>
      <c r="BL86" s="48" t="s">
        <v>127</v>
      </c>
      <c r="BM86" s="48" t="s">
        <v>127</v>
      </c>
      <c r="BN86" s="24"/>
    </row>
    <row r="87" spans="1:67" x14ac:dyDescent="0.2">
      <c r="A87" s="23">
        <v>32</v>
      </c>
      <c r="B87" s="46">
        <v>41862</v>
      </c>
      <c r="C87" s="23">
        <v>17113617</v>
      </c>
      <c r="D87" s="32" t="s">
        <v>204</v>
      </c>
      <c r="E87" s="48" t="s">
        <v>127</v>
      </c>
      <c r="F87" s="48" t="s">
        <v>127</v>
      </c>
      <c r="G87" s="48" t="s">
        <v>127</v>
      </c>
      <c r="H87" s="48" t="s">
        <v>127</v>
      </c>
      <c r="I87" s="48" t="s">
        <v>127</v>
      </c>
      <c r="J87" s="48" t="s">
        <v>127</v>
      </c>
      <c r="K87" s="48" t="s">
        <v>127</v>
      </c>
      <c r="L87" s="48" t="s">
        <v>127</v>
      </c>
      <c r="M87" s="48" t="s">
        <v>154</v>
      </c>
      <c r="N87" s="48" t="s">
        <v>127</v>
      </c>
      <c r="O87" s="48" t="s">
        <v>127</v>
      </c>
      <c r="P87" s="48" t="s">
        <v>127</v>
      </c>
      <c r="Q87" s="48" t="s">
        <v>127</v>
      </c>
      <c r="R87" s="48" t="s">
        <v>127</v>
      </c>
      <c r="S87" s="48" t="s">
        <v>127</v>
      </c>
      <c r="T87" s="48" t="s">
        <v>127</v>
      </c>
      <c r="U87" s="48" t="s">
        <v>127</v>
      </c>
      <c r="V87" s="48" t="s">
        <v>127</v>
      </c>
      <c r="W87" s="48" t="s">
        <v>127</v>
      </c>
      <c r="X87" s="48" t="s">
        <v>127</v>
      </c>
      <c r="Y87" s="48" t="s">
        <v>154</v>
      </c>
      <c r="Z87" s="48" t="s">
        <v>127</v>
      </c>
      <c r="AA87" s="48" t="s">
        <v>127</v>
      </c>
      <c r="AB87" s="48" t="s">
        <v>127</v>
      </c>
      <c r="AC87" s="48" t="s">
        <v>127</v>
      </c>
      <c r="AD87" s="48" t="s">
        <v>127</v>
      </c>
      <c r="AE87" s="48" t="s">
        <v>127</v>
      </c>
      <c r="AF87" s="48" t="s">
        <v>127</v>
      </c>
      <c r="AG87" s="48" t="s">
        <v>127</v>
      </c>
      <c r="AH87" s="48" t="s">
        <v>127</v>
      </c>
      <c r="AI87" s="48" t="s">
        <v>127</v>
      </c>
      <c r="AJ87" s="48" t="s">
        <v>127</v>
      </c>
      <c r="AK87" s="48" t="s">
        <v>127</v>
      </c>
      <c r="AL87" s="48" t="s">
        <v>127</v>
      </c>
      <c r="AM87" s="48" t="s">
        <v>127</v>
      </c>
      <c r="AN87" s="48" t="s">
        <v>127</v>
      </c>
      <c r="AO87" s="48" t="s">
        <v>127</v>
      </c>
      <c r="AP87" s="48" t="s">
        <v>127</v>
      </c>
      <c r="AQ87" s="48" t="s">
        <v>127</v>
      </c>
      <c r="AR87" s="48" t="s">
        <v>127</v>
      </c>
      <c r="AS87" s="48" t="s">
        <v>127</v>
      </c>
      <c r="AT87" s="48" t="s">
        <v>127</v>
      </c>
      <c r="AU87" s="48" t="s">
        <v>127</v>
      </c>
      <c r="AV87" s="48" t="s">
        <v>127</v>
      </c>
      <c r="AW87" s="48" t="s">
        <v>127</v>
      </c>
      <c r="AX87" s="48">
        <v>11.8</v>
      </c>
      <c r="AY87" s="48" t="s">
        <v>127</v>
      </c>
      <c r="AZ87" s="48" t="s">
        <v>127</v>
      </c>
      <c r="BA87" s="48" t="s">
        <v>127</v>
      </c>
      <c r="BB87" s="48" t="s">
        <v>127</v>
      </c>
      <c r="BC87" s="48" t="s">
        <v>127</v>
      </c>
      <c r="BD87" s="48" t="s">
        <v>154</v>
      </c>
      <c r="BE87" s="48" t="s">
        <v>127</v>
      </c>
      <c r="BF87" s="48" t="s">
        <v>127</v>
      </c>
      <c r="BG87" s="48" t="s">
        <v>127</v>
      </c>
      <c r="BH87" s="48" t="s">
        <v>127</v>
      </c>
      <c r="BI87" s="48" t="s">
        <v>127</v>
      </c>
      <c r="BJ87" s="48" t="s">
        <v>127</v>
      </c>
      <c r="BK87" s="48" t="s">
        <v>127</v>
      </c>
      <c r="BL87" s="48" t="s">
        <v>127</v>
      </c>
      <c r="BM87" s="48" t="s">
        <v>127</v>
      </c>
      <c r="BN87" s="24"/>
    </row>
    <row r="88" spans="1:67" x14ac:dyDescent="0.2">
      <c r="A88" s="23">
        <v>32</v>
      </c>
      <c r="B88" s="46">
        <v>42158</v>
      </c>
      <c r="C88" s="23">
        <v>17113617</v>
      </c>
      <c r="D88" s="32" t="s">
        <v>204</v>
      </c>
      <c r="E88" s="48" t="s">
        <v>127</v>
      </c>
      <c r="F88" s="48" t="s">
        <v>127</v>
      </c>
      <c r="G88" s="48" t="s">
        <v>127</v>
      </c>
      <c r="H88" s="48" t="s">
        <v>127</v>
      </c>
      <c r="I88" s="48" t="s">
        <v>127</v>
      </c>
      <c r="J88" s="48" t="s">
        <v>127</v>
      </c>
      <c r="K88" s="48" t="s">
        <v>127</v>
      </c>
      <c r="L88" s="48" t="s">
        <v>127</v>
      </c>
      <c r="M88" s="48" t="s">
        <v>154</v>
      </c>
      <c r="N88" s="48" t="s">
        <v>127</v>
      </c>
      <c r="O88" s="48" t="s">
        <v>127</v>
      </c>
      <c r="P88" s="48" t="s">
        <v>127</v>
      </c>
      <c r="Q88" s="48" t="s">
        <v>127</v>
      </c>
      <c r="R88" s="48" t="s">
        <v>127</v>
      </c>
      <c r="S88" s="48" t="s">
        <v>127</v>
      </c>
      <c r="T88" s="48" t="s">
        <v>127</v>
      </c>
      <c r="U88" s="48" t="s">
        <v>127</v>
      </c>
      <c r="V88" s="48" t="s">
        <v>127</v>
      </c>
      <c r="W88" s="48" t="s">
        <v>127</v>
      </c>
      <c r="X88" s="48" t="s">
        <v>154</v>
      </c>
      <c r="Y88" s="48" t="s">
        <v>154</v>
      </c>
      <c r="Z88" s="48" t="s">
        <v>127</v>
      </c>
      <c r="AA88" s="48" t="s">
        <v>127</v>
      </c>
      <c r="AB88" s="48" t="s">
        <v>127</v>
      </c>
      <c r="AC88" s="48" t="s">
        <v>127</v>
      </c>
      <c r="AD88" s="48" t="s">
        <v>127</v>
      </c>
      <c r="AE88" s="48" t="s">
        <v>127</v>
      </c>
      <c r="AF88" s="48" t="s">
        <v>127</v>
      </c>
      <c r="AG88" s="48" t="s">
        <v>127</v>
      </c>
      <c r="AH88" s="48" t="s">
        <v>127</v>
      </c>
      <c r="AI88" s="48" t="s">
        <v>127</v>
      </c>
      <c r="AJ88" s="48" t="s">
        <v>127</v>
      </c>
      <c r="AK88" s="48" t="s">
        <v>127</v>
      </c>
      <c r="AL88" s="48" t="s">
        <v>127</v>
      </c>
      <c r="AM88" s="48" t="s">
        <v>127</v>
      </c>
      <c r="AN88" s="48" t="s">
        <v>127</v>
      </c>
      <c r="AO88" s="48" t="s">
        <v>127</v>
      </c>
      <c r="AP88" s="48" t="s">
        <v>127</v>
      </c>
      <c r="AQ88" s="48" t="s">
        <v>127</v>
      </c>
      <c r="AR88" s="48" t="s">
        <v>127</v>
      </c>
      <c r="AS88" s="48" t="s">
        <v>127</v>
      </c>
      <c r="AT88" s="48" t="s">
        <v>127</v>
      </c>
      <c r="AU88" s="48" t="s">
        <v>127</v>
      </c>
      <c r="AV88" s="48" t="s">
        <v>127</v>
      </c>
      <c r="AW88" s="48" t="s">
        <v>127</v>
      </c>
      <c r="AX88" s="48">
        <v>33.9</v>
      </c>
      <c r="AY88" s="48" t="s">
        <v>127</v>
      </c>
      <c r="AZ88" s="48" t="s">
        <v>127</v>
      </c>
      <c r="BA88" s="48" t="s">
        <v>127</v>
      </c>
      <c r="BB88" s="48" t="s">
        <v>127</v>
      </c>
      <c r="BC88" s="48" t="s">
        <v>154</v>
      </c>
      <c r="BD88" s="48" t="s">
        <v>154</v>
      </c>
      <c r="BE88" s="48" t="s">
        <v>127</v>
      </c>
      <c r="BF88" s="48" t="s">
        <v>127</v>
      </c>
      <c r="BG88" s="48" t="s">
        <v>127</v>
      </c>
      <c r="BH88" s="48" t="s">
        <v>127</v>
      </c>
      <c r="BI88" s="48" t="s">
        <v>127</v>
      </c>
      <c r="BJ88" s="48" t="s">
        <v>127</v>
      </c>
      <c r="BK88" s="48" t="s">
        <v>127</v>
      </c>
      <c r="BL88" s="48" t="s">
        <v>127</v>
      </c>
      <c r="BM88" s="48" t="s">
        <v>168</v>
      </c>
      <c r="BN88" s="24"/>
    </row>
    <row r="89" spans="1:67" ht="15" customHeight="1" x14ac:dyDescent="0.2">
      <c r="A89" s="23">
        <v>32</v>
      </c>
      <c r="B89" s="46">
        <v>42870</v>
      </c>
      <c r="C89" s="23">
        <v>17113617</v>
      </c>
      <c r="D89" s="32" t="s">
        <v>204</v>
      </c>
      <c r="E89" s="48" t="s">
        <v>127</v>
      </c>
      <c r="F89" s="48" t="s">
        <v>127</v>
      </c>
      <c r="G89" s="48" t="s">
        <v>127</v>
      </c>
      <c r="H89" s="48" t="s">
        <v>127</v>
      </c>
      <c r="I89" s="48" t="s">
        <v>127</v>
      </c>
      <c r="J89" s="48" t="s">
        <v>127</v>
      </c>
      <c r="K89" s="48" t="s">
        <v>127</v>
      </c>
      <c r="L89" s="48" t="s">
        <v>127</v>
      </c>
      <c r="M89" s="48">
        <v>4.7</v>
      </c>
      <c r="N89" s="48" t="s">
        <v>127</v>
      </c>
      <c r="O89" s="48" t="s">
        <v>127</v>
      </c>
      <c r="P89" s="48" t="s">
        <v>127</v>
      </c>
      <c r="Q89" s="48" t="s">
        <v>127</v>
      </c>
      <c r="R89" s="48" t="s">
        <v>127</v>
      </c>
      <c r="S89" s="48" t="s">
        <v>127</v>
      </c>
      <c r="T89" s="48" t="s">
        <v>127</v>
      </c>
      <c r="U89" s="48" t="s">
        <v>127</v>
      </c>
      <c r="V89" s="48" t="s">
        <v>127</v>
      </c>
      <c r="W89" s="48" t="s">
        <v>127</v>
      </c>
      <c r="X89" s="48" t="s">
        <v>127</v>
      </c>
      <c r="Y89" s="48">
        <v>1.08</v>
      </c>
      <c r="Z89" s="48" t="s">
        <v>127</v>
      </c>
      <c r="AA89" s="48" t="s">
        <v>127</v>
      </c>
      <c r="AB89" s="48" t="s">
        <v>127</v>
      </c>
      <c r="AC89" s="48" t="s">
        <v>127</v>
      </c>
      <c r="AD89" s="48" t="s">
        <v>127</v>
      </c>
      <c r="AE89" s="48" t="s">
        <v>127</v>
      </c>
      <c r="AF89" s="48" t="s">
        <v>127</v>
      </c>
      <c r="AG89" s="48" t="s">
        <v>127</v>
      </c>
      <c r="AH89" s="48" t="s">
        <v>127</v>
      </c>
      <c r="AI89" s="48" t="s">
        <v>127</v>
      </c>
      <c r="AJ89" s="48" t="s">
        <v>127</v>
      </c>
      <c r="AK89" s="48" t="s">
        <v>127</v>
      </c>
      <c r="AL89" s="48" t="s">
        <v>127</v>
      </c>
      <c r="AM89" s="48" t="s">
        <v>127</v>
      </c>
      <c r="AN89" s="48" t="s">
        <v>127</v>
      </c>
      <c r="AO89" s="48" t="s">
        <v>127</v>
      </c>
      <c r="AP89" s="48" t="s">
        <v>127</v>
      </c>
      <c r="AQ89" s="48" t="s">
        <v>127</v>
      </c>
      <c r="AR89" s="48" t="s">
        <v>127</v>
      </c>
      <c r="AS89" s="48" t="s">
        <v>127</v>
      </c>
      <c r="AT89" s="48" t="s">
        <v>127</v>
      </c>
      <c r="AU89" s="48" t="s">
        <v>127</v>
      </c>
      <c r="AV89" s="48" t="s">
        <v>127</v>
      </c>
      <c r="AW89" s="48" t="s">
        <v>127</v>
      </c>
      <c r="AX89" s="48">
        <v>39</v>
      </c>
      <c r="AY89" s="48" t="s">
        <v>127</v>
      </c>
      <c r="AZ89" s="48" t="s">
        <v>127</v>
      </c>
      <c r="BA89" s="48" t="s">
        <v>127</v>
      </c>
      <c r="BB89" s="48" t="s">
        <v>127</v>
      </c>
      <c r="BC89" s="48" t="s">
        <v>127</v>
      </c>
      <c r="BD89" s="48" t="s">
        <v>127</v>
      </c>
      <c r="BE89" s="48" t="s">
        <v>127</v>
      </c>
      <c r="BF89" s="48" t="s">
        <v>127</v>
      </c>
      <c r="BG89" s="48" t="s">
        <v>127</v>
      </c>
      <c r="BH89" s="48" t="s">
        <v>127</v>
      </c>
      <c r="BI89" s="48" t="s">
        <v>127</v>
      </c>
      <c r="BJ89" s="48" t="s">
        <v>127</v>
      </c>
      <c r="BK89" s="48" t="s">
        <v>127</v>
      </c>
      <c r="BL89" s="48" t="s">
        <v>127</v>
      </c>
      <c r="BM89" s="48" t="s">
        <v>127</v>
      </c>
      <c r="BN89" s="24"/>
    </row>
    <row r="90" spans="1:67" x14ac:dyDescent="0.2">
      <c r="A90" s="23">
        <v>32</v>
      </c>
      <c r="B90" s="49">
        <v>43117</v>
      </c>
      <c r="C90" s="23">
        <v>17113617</v>
      </c>
      <c r="D90" s="34" t="s">
        <v>204</v>
      </c>
      <c r="E90" s="48" t="s">
        <v>154</v>
      </c>
      <c r="F90" s="48"/>
      <c r="G90" s="48"/>
      <c r="H90" s="48"/>
      <c r="I90" s="48"/>
      <c r="J90" s="48"/>
      <c r="K90" s="48" t="s">
        <v>127</v>
      </c>
      <c r="L90" s="48"/>
      <c r="M90" s="48" t="s">
        <v>154</v>
      </c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 t="s">
        <v>127</v>
      </c>
      <c r="Y90" s="48" t="s">
        <v>127</v>
      </c>
      <c r="Z90" s="48"/>
      <c r="AA90" s="48"/>
      <c r="AB90" s="48"/>
      <c r="AC90" s="48"/>
      <c r="AD90" s="48"/>
      <c r="AE90" s="48"/>
      <c r="AF90" s="48" t="s">
        <v>150</v>
      </c>
      <c r="AG90" s="48"/>
      <c r="AH90" s="48"/>
      <c r="AI90" s="48" t="s">
        <v>154</v>
      </c>
      <c r="AJ90" s="48"/>
      <c r="AK90" s="48"/>
      <c r="AL90" s="48" t="s">
        <v>154</v>
      </c>
      <c r="AM90" s="48" t="s">
        <v>154</v>
      </c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>
        <v>22.454000000000001</v>
      </c>
      <c r="AY90" s="48"/>
      <c r="AZ90" s="48" t="s">
        <v>127</v>
      </c>
      <c r="BA90" s="48"/>
      <c r="BB90" s="48"/>
      <c r="BC90" s="48" t="s">
        <v>154</v>
      </c>
      <c r="BD90" s="48" t="s">
        <v>154</v>
      </c>
      <c r="BE90" s="48"/>
      <c r="BF90" s="48"/>
      <c r="BG90" s="48" t="s">
        <v>154</v>
      </c>
      <c r="BH90" s="48"/>
      <c r="BI90" s="48"/>
      <c r="BJ90" s="48" t="s">
        <v>154</v>
      </c>
      <c r="BK90" s="48"/>
      <c r="BL90" s="48" t="s">
        <v>127</v>
      </c>
      <c r="BM90" s="48" t="s">
        <v>181</v>
      </c>
      <c r="BN90" s="24"/>
    </row>
    <row r="91" spans="1:67" ht="15" customHeight="1" x14ac:dyDescent="0.2">
      <c r="A91" s="23">
        <v>32</v>
      </c>
      <c r="B91" s="46">
        <v>43508</v>
      </c>
      <c r="C91" s="23">
        <v>17113617</v>
      </c>
      <c r="D91" s="34" t="s">
        <v>204</v>
      </c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24"/>
    </row>
    <row r="92" spans="1:67" x14ac:dyDescent="0.2">
      <c r="A92" s="23">
        <v>33</v>
      </c>
      <c r="B92" s="46">
        <v>42158</v>
      </c>
      <c r="C92" s="23">
        <v>17113618</v>
      </c>
      <c r="D92" s="32" t="s">
        <v>205</v>
      </c>
      <c r="E92" s="48" t="s">
        <v>127</v>
      </c>
      <c r="F92" s="48" t="s">
        <v>127</v>
      </c>
      <c r="G92" s="48" t="s">
        <v>127</v>
      </c>
      <c r="H92" s="48" t="s">
        <v>127</v>
      </c>
      <c r="I92" s="48" t="s">
        <v>127</v>
      </c>
      <c r="J92" s="48" t="s">
        <v>127</v>
      </c>
      <c r="K92" s="48" t="s">
        <v>127</v>
      </c>
      <c r="L92" s="48" t="s">
        <v>127</v>
      </c>
      <c r="M92" s="48" t="s">
        <v>154</v>
      </c>
      <c r="N92" s="48" t="s">
        <v>127</v>
      </c>
      <c r="O92" s="48" t="s">
        <v>127</v>
      </c>
      <c r="P92" s="48" t="s">
        <v>127</v>
      </c>
      <c r="Q92" s="48" t="s">
        <v>127</v>
      </c>
      <c r="R92" s="48" t="s">
        <v>127</v>
      </c>
      <c r="S92" s="48" t="s">
        <v>127</v>
      </c>
      <c r="T92" s="48" t="s">
        <v>127</v>
      </c>
      <c r="U92" s="48" t="s">
        <v>127</v>
      </c>
      <c r="V92" s="48" t="s">
        <v>127</v>
      </c>
      <c r="W92" s="48" t="s">
        <v>127</v>
      </c>
      <c r="X92" s="48" t="s">
        <v>127</v>
      </c>
      <c r="Y92" s="48">
        <v>5.42</v>
      </c>
      <c r="Z92" s="48" t="s">
        <v>127</v>
      </c>
      <c r="AA92" s="48" t="s">
        <v>127</v>
      </c>
      <c r="AB92" s="48" t="s">
        <v>127</v>
      </c>
      <c r="AC92" s="48" t="s">
        <v>127</v>
      </c>
      <c r="AD92" s="48" t="s">
        <v>127</v>
      </c>
      <c r="AE92" s="48" t="s">
        <v>127</v>
      </c>
      <c r="AF92" s="48" t="s">
        <v>127</v>
      </c>
      <c r="AG92" s="48" t="s">
        <v>127</v>
      </c>
      <c r="AH92" s="48" t="s">
        <v>127</v>
      </c>
      <c r="AI92" s="48" t="s">
        <v>127</v>
      </c>
      <c r="AJ92" s="48" t="s">
        <v>127</v>
      </c>
      <c r="AK92" s="48" t="s">
        <v>127</v>
      </c>
      <c r="AL92" s="48" t="s">
        <v>127</v>
      </c>
      <c r="AM92" s="48" t="s">
        <v>127</v>
      </c>
      <c r="AN92" s="48" t="s">
        <v>127</v>
      </c>
      <c r="AO92" s="48" t="s">
        <v>127</v>
      </c>
      <c r="AP92" s="48" t="s">
        <v>127</v>
      </c>
      <c r="AQ92" s="48" t="s">
        <v>127</v>
      </c>
      <c r="AR92" s="48" t="s">
        <v>127</v>
      </c>
      <c r="AS92" s="48" t="s">
        <v>127</v>
      </c>
      <c r="AT92" s="48" t="s">
        <v>127</v>
      </c>
      <c r="AU92" s="48" t="s">
        <v>127</v>
      </c>
      <c r="AV92" s="48" t="s">
        <v>127</v>
      </c>
      <c r="AW92" s="48" t="s">
        <v>127</v>
      </c>
      <c r="AX92" s="48">
        <v>79.900000000000006</v>
      </c>
      <c r="AY92" s="48" t="s">
        <v>127</v>
      </c>
      <c r="AZ92" s="48" t="s">
        <v>127</v>
      </c>
      <c r="BA92" s="48" t="s">
        <v>127</v>
      </c>
      <c r="BB92" s="48" t="s">
        <v>127</v>
      </c>
      <c r="BC92" s="48" t="s">
        <v>154</v>
      </c>
      <c r="BD92" s="48" t="s">
        <v>154</v>
      </c>
      <c r="BE92" s="48" t="s">
        <v>127</v>
      </c>
      <c r="BF92" s="48" t="s">
        <v>127</v>
      </c>
      <c r="BG92" s="48" t="s">
        <v>127</v>
      </c>
      <c r="BH92" s="48" t="s">
        <v>127</v>
      </c>
      <c r="BI92" s="48" t="s">
        <v>127</v>
      </c>
      <c r="BJ92" s="48" t="s">
        <v>127</v>
      </c>
      <c r="BK92" s="48" t="s">
        <v>127</v>
      </c>
      <c r="BL92" s="48" t="s">
        <v>127</v>
      </c>
      <c r="BM92" s="48" t="s">
        <v>168</v>
      </c>
      <c r="BN92" s="24"/>
    </row>
    <row r="93" spans="1:67" ht="15" customHeight="1" x14ac:dyDescent="0.2">
      <c r="A93" s="23">
        <v>33</v>
      </c>
      <c r="B93" s="46">
        <v>42880</v>
      </c>
      <c r="C93" s="23">
        <v>17113618</v>
      </c>
      <c r="D93" s="32" t="s">
        <v>205</v>
      </c>
      <c r="E93" s="48" t="s">
        <v>127</v>
      </c>
      <c r="F93" s="48" t="s">
        <v>127</v>
      </c>
      <c r="G93" s="48" t="s">
        <v>127</v>
      </c>
      <c r="H93" s="48" t="s">
        <v>127</v>
      </c>
      <c r="I93" s="48" t="s">
        <v>127</v>
      </c>
      <c r="J93" s="48" t="s">
        <v>127</v>
      </c>
      <c r="K93" s="48" t="s">
        <v>127</v>
      </c>
      <c r="L93" s="48" t="s">
        <v>127</v>
      </c>
      <c r="M93" s="48">
        <v>4.3899999999999997</v>
      </c>
      <c r="N93" s="48" t="s">
        <v>127</v>
      </c>
      <c r="O93" s="48" t="s">
        <v>127</v>
      </c>
      <c r="P93" s="48" t="s">
        <v>127</v>
      </c>
      <c r="Q93" s="48" t="s">
        <v>127</v>
      </c>
      <c r="R93" s="48" t="s">
        <v>127</v>
      </c>
      <c r="S93" s="48" t="s">
        <v>127</v>
      </c>
      <c r="T93" s="48" t="s">
        <v>127</v>
      </c>
      <c r="U93" s="48" t="s">
        <v>127</v>
      </c>
      <c r="V93" s="48" t="s">
        <v>127</v>
      </c>
      <c r="W93" s="48" t="s">
        <v>127</v>
      </c>
      <c r="X93" s="48" t="s">
        <v>127</v>
      </c>
      <c r="Y93" s="48">
        <v>9.4499999999999993</v>
      </c>
      <c r="Z93" s="48" t="s">
        <v>127</v>
      </c>
      <c r="AA93" s="48" t="s">
        <v>127</v>
      </c>
      <c r="AB93" s="48" t="s">
        <v>127</v>
      </c>
      <c r="AC93" s="48" t="s">
        <v>127</v>
      </c>
      <c r="AD93" s="48" t="s">
        <v>127</v>
      </c>
      <c r="AE93" s="48" t="s">
        <v>127</v>
      </c>
      <c r="AF93" s="48" t="s">
        <v>127</v>
      </c>
      <c r="AG93" s="48" t="s">
        <v>127</v>
      </c>
      <c r="AH93" s="48" t="s">
        <v>127</v>
      </c>
      <c r="AI93" s="48" t="s">
        <v>127</v>
      </c>
      <c r="AJ93" s="48" t="s">
        <v>127</v>
      </c>
      <c r="AK93" s="48" t="s">
        <v>127</v>
      </c>
      <c r="AL93" s="48" t="s">
        <v>127</v>
      </c>
      <c r="AM93" s="48" t="s">
        <v>127</v>
      </c>
      <c r="AN93" s="48" t="s">
        <v>127</v>
      </c>
      <c r="AO93" s="48" t="s">
        <v>127</v>
      </c>
      <c r="AP93" s="48" t="s">
        <v>127</v>
      </c>
      <c r="AQ93" s="48" t="s">
        <v>127</v>
      </c>
      <c r="AR93" s="48" t="s">
        <v>127</v>
      </c>
      <c r="AS93" s="48" t="s">
        <v>127</v>
      </c>
      <c r="AT93" s="48" t="s">
        <v>127</v>
      </c>
      <c r="AU93" s="48" t="s">
        <v>127</v>
      </c>
      <c r="AV93" s="48" t="s">
        <v>127</v>
      </c>
      <c r="AW93" s="48" t="s">
        <v>127</v>
      </c>
      <c r="AX93" s="48">
        <v>72.099999999999994</v>
      </c>
      <c r="AY93" s="48" t="s">
        <v>127</v>
      </c>
      <c r="AZ93" s="48" t="s">
        <v>127</v>
      </c>
      <c r="BA93" s="48" t="s">
        <v>127</v>
      </c>
      <c r="BB93" s="48" t="s">
        <v>127</v>
      </c>
      <c r="BC93" s="48" t="s">
        <v>127</v>
      </c>
      <c r="BD93" s="48" t="s">
        <v>127</v>
      </c>
      <c r="BE93" s="48" t="s">
        <v>127</v>
      </c>
      <c r="BF93" s="48" t="s">
        <v>127</v>
      </c>
      <c r="BG93" s="48" t="s">
        <v>127</v>
      </c>
      <c r="BH93" s="48" t="s">
        <v>127</v>
      </c>
      <c r="BI93" s="48" t="s">
        <v>127</v>
      </c>
      <c r="BJ93" s="48" t="s">
        <v>127</v>
      </c>
      <c r="BK93" s="48" t="s">
        <v>127</v>
      </c>
      <c r="BL93" s="48" t="s">
        <v>127</v>
      </c>
      <c r="BM93" s="48" t="s">
        <v>127</v>
      </c>
      <c r="BN93" s="24"/>
    </row>
    <row r="94" spans="1:67" ht="15" customHeight="1" x14ac:dyDescent="0.2">
      <c r="A94" s="23">
        <v>33</v>
      </c>
      <c r="B94" s="49">
        <v>43111</v>
      </c>
      <c r="C94" s="23">
        <v>17113618</v>
      </c>
      <c r="D94" s="34" t="s">
        <v>205</v>
      </c>
      <c r="E94" s="48" t="s">
        <v>154</v>
      </c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 t="s">
        <v>198</v>
      </c>
      <c r="AG94" s="48"/>
      <c r="AH94" s="48"/>
      <c r="AI94" s="48" t="s">
        <v>154</v>
      </c>
      <c r="AJ94" s="48"/>
      <c r="AK94" s="48"/>
      <c r="AL94" s="48" t="s">
        <v>154</v>
      </c>
      <c r="AM94" s="48" t="s">
        <v>154</v>
      </c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 t="s">
        <v>154</v>
      </c>
      <c r="BE94" s="48"/>
      <c r="BF94" s="48"/>
      <c r="BG94" s="48" t="s">
        <v>154</v>
      </c>
      <c r="BH94" s="48"/>
      <c r="BI94" s="48"/>
      <c r="BJ94" s="48" t="s">
        <v>154</v>
      </c>
      <c r="BK94" s="48"/>
      <c r="BL94" s="48"/>
      <c r="BM94" s="48" t="s">
        <v>199</v>
      </c>
      <c r="BN94" s="24"/>
    </row>
    <row r="95" spans="1:67" x14ac:dyDescent="0.2">
      <c r="A95" s="23">
        <v>33</v>
      </c>
      <c r="B95" s="46">
        <v>43508</v>
      </c>
      <c r="C95" s="23">
        <v>17113618</v>
      </c>
      <c r="D95" s="32" t="s">
        <v>205</v>
      </c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1"/>
      <c r="AH95" s="81"/>
      <c r="AI95" s="81"/>
      <c r="AJ95" s="81"/>
      <c r="AK95" s="81"/>
      <c r="AL95" s="81"/>
      <c r="AM95" s="81"/>
      <c r="AN95" s="81"/>
      <c r="AO95" s="81"/>
      <c r="AP95" s="81"/>
      <c r="AQ95" s="81"/>
      <c r="AR95" s="81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24"/>
    </row>
    <row r="96" spans="1:67" x14ac:dyDescent="0.2">
      <c r="A96" s="23">
        <v>34</v>
      </c>
      <c r="B96" s="46">
        <v>42158</v>
      </c>
      <c r="C96" s="23">
        <v>17113619</v>
      </c>
      <c r="D96" s="32" t="s">
        <v>207</v>
      </c>
      <c r="E96" s="48" t="s">
        <v>127</v>
      </c>
      <c r="F96" s="48" t="s">
        <v>127</v>
      </c>
      <c r="G96" s="48" t="s">
        <v>127</v>
      </c>
      <c r="H96" s="48" t="s">
        <v>127</v>
      </c>
      <c r="I96" s="48" t="s">
        <v>127</v>
      </c>
      <c r="J96" s="48" t="s">
        <v>127</v>
      </c>
      <c r="K96" s="48" t="s">
        <v>127</v>
      </c>
      <c r="L96" s="48" t="s">
        <v>127</v>
      </c>
      <c r="M96" s="48" t="s">
        <v>154</v>
      </c>
      <c r="N96" s="48" t="s">
        <v>127</v>
      </c>
      <c r="O96" s="48" t="s">
        <v>127</v>
      </c>
      <c r="P96" s="48" t="s">
        <v>127</v>
      </c>
      <c r="Q96" s="48" t="s">
        <v>127</v>
      </c>
      <c r="R96" s="48" t="s">
        <v>127</v>
      </c>
      <c r="S96" s="48" t="s">
        <v>127</v>
      </c>
      <c r="T96" s="48" t="s">
        <v>127</v>
      </c>
      <c r="U96" s="48" t="s">
        <v>127</v>
      </c>
      <c r="V96" s="48" t="s">
        <v>127</v>
      </c>
      <c r="W96" s="48" t="s">
        <v>127</v>
      </c>
      <c r="X96" s="48" t="s">
        <v>127</v>
      </c>
      <c r="Y96" s="48" t="s">
        <v>127</v>
      </c>
      <c r="Z96" s="48" t="s">
        <v>127</v>
      </c>
      <c r="AA96" s="48" t="s">
        <v>127</v>
      </c>
      <c r="AB96" s="48" t="s">
        <v>127</v>
      </c>
      <c r="AC96" s="48" t="s">
        <v>127</v>
      </c>
      <c r="AD96" s="48" t="s">
        <v>127</v>
      </c>
      <c r="AE96" s="48" t="s">
        <v>127</v>
      </c>
      <c r="AF96" s="48" t="s">
        <v>127</v>
      </c>
      <c r="AG96" s="48" t="s">
        <v>127</v>
      </c>
      <c r="AH96" s="48" t="s">
        <v>127</v>
      </c>
      <c r="AI96" s="48" t="s">
        <v>127</v>
      </c>
      <c r="AJ96" s="48" t="s">
        <v>127</v>
      </c>
      <c r="AK96" s="48" t="s">
        <v>127</v>
      </c>
      <c r="AL96" s="48" t="s">
        <v>127</v>
      </c>
      <c r="AM96" s="48" t="s">
        <v>127</v>
      </c>
      <c r="AN96" s="48" t="s">
        <v>127</v>
      </c>
      <c r="AO96" s="48" t="s">
        <v>127</v>
      </c>
      <c r="AP96" s="48" t="s">
        <v>127</v>
      </c>
      <c r="AQ96" s="48" t="s">
        <v>127</v>
      </c>
      <c r="AR96" s="48" t="s">
        <v>127</v>
      </c>
      <c r="AS96" s="48" t="s">
        <v>127</v>
      </c>
      <c r="AT96" s="48" t="s">
        <v>127</v>
      </c>
      <c r="AU96" s="48" t="s">
        <v>127</v>
      </c>
      <c r="AV96" s="48" t="s">
        <v>127</v>
      </c>
      <c r="AW96" s="48" t="s">
        <v>127</v>
      </c>
      <c r="AX96" s="48">
        <v>8.7200000000000006</v>
      </c>
      <c r="AY96" s="48" t="s">
        <v>127</v>
      </c>
      <c r="AZ96" s="48" t="s">
        <v>127</v>
      </c>
      <c r="BA96" s="48" t="s">
        <v>127</v>
      </c>
      <c r="BB96" s="48" t="s">
        <v>127</v>
      </c>
      <c r="BC96" s="48" t="s">
        <v>154</v>
      </c>
      <c r="BD96" s="48" t="s">
        <v>127</v>
      </c>
      <c r="BE96" s="48" t="s">
        <v>127</v>
      </c>
      <c r="BF96" s="48" t="s">
        <v>127</v>
      </c>
      <c r="BG96" s="48" t="s">
        <v>127</v>
      </c>
      <c r="BH96" s="48" t="s">
        <v>127</v>
      </c>
      <c r="BI96" s="48" t="s">
        <v>127</v>
      </c>
      <c r="BJ96" s="48" t="s">
        <v>127</v>
      </c>
      <c r="BK96" s="48" t="s">
        <v>127</v>
      </c>
      <c r="BL96" s="48" t="s">
        <v>127</v>
      </c>
      <c r="BM96" s="48" t="s">
        <v>168</v>
      </c>
      <c r="BN96" s="24"/>
      <c r="BO96" s="6"/>
    </row>
    <row r="97" spans="1:66" x14ac:dyDescent="0.2">
      <c r="A97" s="23">
        <v>34</v>
      </c>
      <c r="B97" s="46">
        <v>42869</v>
      </c>
      <c r="C97" s="23">
        <v>17113619</v>
      </c>
      <c r="D97" s="32" t="s">
        <v>207</v>
      </c>
      <c r="E97" s="48" t="s">
        <v>127</v>
      </c>
      <c r="F97" s="48" t="s">
        <v>127</v>
      </c>
      <c r="G97" s="48" t="s">
        <v>127</v>
      </c>
      <c r="H97" s="48" t="s">
        <v>127</v>
      </c>
      <c r="I97" s="48" t="s">
        <v>127</v>
      </c>
      <c r="J97" s="48" t="s">
        <v>127</v>
      </c>
      <c r="K97" s="48" t="s">
        <v>127</v>
      </c>
      <c r="L97" s="48" t="s">
        <v>127</v>
      </c>
      <c r="M97" s="48" t="s">
        <v>127</v>
      </c>
      <c r="N97" s="48" t="s">
        <v>127</v>
      </c>
      <c r="O97" s="48" t="s">
        <v>127</v>
      </c>
      <c r="P97" s="48" t="s">
        <v>127</v>
      </c>
      <c r="Q97" s="48" t="s">
        <v>127</v>
      </c>
      <c r="R97" s="48" t="s">
        <v>127</v>
      </c>
      <c r="S97" s="48" t="s">
        <v>127</v>
      </c>
      <c r="T97" s="48" t="s">
        <v>127</v>
      </c>
      <c r="U97" s="48" t="s">
        <v>127</v>
      </c>
      <c r="V97" s="48" t="s">
        <v>127</v>
      </c>
      <c r="W97" s="48" t="s">
        <v>127</v>
      </c>
      <c r="X97" s="48" t="s">
        <v>127</v>
      </c>
      <c r="Y97" s="48" t="s">
        <v>127</v>
      </c>
      <c r="Z97" s="48" t="s">
        <v>127</v>
      </c>
      <c r="AA97" s="48" t="s">
        <v>127</v>
      </c>
      <c r="AB97" s="48" t="s">
        <v>127</v>
      </c>
      <c r="AC97" s="48" t="s">
        <v>127</v>
      </c>
      <c r="AD97" s="48" t="s">
        <v>127</v>
      </c>
      <c r="AE97" s="48" t="s">
        <v>127</v>
      </c>
      <c r="AF97" s="48" t="s">
        <v>127</v>
      </c>
      <c r="AG97" s="48" t="s">
        <v>127</v>
      </c>
      <c r="AH97" s="48" t="s">
        <v>127</v>
      </c>
      <c r="AI97" s="48" t="s">
        <v>127</v>
      </c>
      <c r="AJ97" s="48" t="s">
        <v>127</v>
      </c>
      <c r="AK97" s="48" t="s">
        <v>127</v>
      </c>
      <c r="AL97" s="48" t="s">
        <v>127</v>
      </c>
      <c r="AM97" s="48" t="s">
        <v>127</v>
      </c>
      <c r="AN97" s="48" t="s">
        <v>127</v>
      </c>
      <c r="AO97" s="48" t="s">
        <v>127</v>
      </c>
      <c r="AP97" s="48" t="s">
        <v>127</v>
      </c>
      <c r="AQ97" s="48" t="s">
        <v>127</v>
      </c>
      <c r="AR97" s="48" t="s">
        <v>127</v>
      </c>
      <c r="AS97" s="48" t="s">
        <v>127</v>
      </c>
      <c r="AT97" s="48" t="s">
        <v>127</v>
      </c>
      <c r="AU97" s="48" t="s">
        <v>127</v>
      </c>
      <c r="AV97" s="48" t="s">
        <v>127</v>
      </c>
      <c r="AW97" s="48" t="s">
        <v>127</v>
      </c>
      <c r="AX97" s="48" t="s">
        <v>127</v>
      </c>
      <c r="AY97" s="48" t="s">
        <v>127</v>
      </c>
      <c r="AZ97" s="48" t="s">
        <v>127</v>
      </c>
      <c r="BA97" s="48" t="s">
        <v>127</v>
      </c>
      <c r="BB97" s="48" t="s">
        <v>127</v>
      </c>
      <c r="BC97" s="48" t="s">
        <v>127</v>
      </c>
      <c r="BD97" s="48" t="s">
        <v>127</v>
      </c>
      <c r="BE97" s="48" t="s">
        <v>127</v>
      </c>
      <c r="BF97" s="48" t="s">
        <v>127</v>
      </c>
      <c r="BG97" s="48" t="s">
        <v>127</v>
      </c>
      <c r="BH97" s="48" t="s">
        <v>127</v>
      </c>
      <c r="BI97" s="48" t="s">
        <v>127</v>
      </c>
      <c r="BJ97" s="48" t="s">
        <v>127</v>
      </c>
      <c r="BK97" s="48" t="s">
        <v>127</v>
      </c>
      <c r="BL97" s="48" t="s">
        <v>127</v>
      </c>
      <c r="BM97" s="48" t="s">
        <v>127</v>
      </c>
      <c r="BN97" s="24"/>
    </row>
    <row r="98" spans="1:66" x14ac:dyDescent="0.2">
      <c r="A98" s="23">
        <v>34</v>
      </c>
      <c r="B98" s="49">
        <v>43111</v>
      </c>
      <c r="C98" s="23">
        <v>17113619</v>
      </c>
      <c r="D98" s="32" t="s">
        <v>207</v>
      </c>
      <c r="E98" s="48" t="s">
        <v>154</v>
      </c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 t="s">
        <v>198</v>
      </c>
      <c r="AG98" s="48"/>
      <c r="AH98" s="48"/>
      <c r="AI98" s="48" t="s">
        <v>154</v>
      </c>
      <c r="AJ98" s="48"/>
      <c r="AK98" s="48"/>
      <c r="AL98" s="48" t="s">
        <v>154</v>
      </c>
      <c r="AM98" s="48" t="s">
        <v>154</v>
      </c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 t="s">
        <v>154</v>
      </c>
      <c r="BE98" s="48"/>
      <c r="BF98" s="48"/>
      <c r="BG98" s="48" t="s">
        <v>154</v>
      </c>
      <c r="BH98" s="48"/>
      <c r="BI98" s="48"/>
      <c r="BJ98" s="48" t="s">
        <v>154</v>
      </c>
      <c r="BK98" s="48"/>
      <c r="BL98" s="48"/>
      <c r="BM98" s="48" t="s">
        <v>199</v>
      </c>
      <c r="BN98" s="24"/>
    </row>
    <row r="99" spans="1:66" x14ac:dyDescent="0.2">
      <c r="A99" s="23">
        <v>34</v>
      </c>
      <c r="B99" s="46">
        <v>43509</v>
      </c>
      <c r="C99" s="23">
        <v>17113619</v>
      </c>
      <c r="D99" s="32" t="s">
        <v>207</v>
      </c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48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24"/>
    </row>
    <row r="100" spans="1:66" x14ac:dyDescent="0.2">
      <c r="A100" s="23">
        <v>35</v>
      </c>
      <c r="B100" s="46">
        <v>42822</v>
      </c>
      <c r="C100" s="23">
        <v>17113620</v>
      </c>
      <c r="D100" s="32" t="s">
        <v>208</v>
      </c>
      <c r="E100" s="48" t="s">
        <v>127</v>
      </c>
      <c r="F100" s="48" t="s">
        <v>127</v>
      </c>
      <c r="G100" s="48" t="s">
        <v>127</v>
      </c>
      <c r="H100" s="48" t="s">
        <v>127</v>
      </c>
      <c r="I100" s="48" t="s">
        <v>127</v>
      </c>
      <c r="J100" s="48" t="s">
        <v>127</v>
      </c>
      <c r="K100" s="48" t="s">
        <v>127</v>
      </c>
      <c r="L100" s="48" t="s">
        <v>127</v>
      </c>
      <c r="M100" s="48" t="s">
        <v>127</v>
      </c>
      <c r="N100" s="48" t="s">
        <v>127</v>
      </c>
      <c r="O100" s="48" t="s">
        <v>127</v>
      </c>
      <c r="P100" s="48" t="s">
        <v>127</v>
      </c>
      <c r="Q100" s="48" t="s">
        <v>127</v>
      </c>
      <c r="R100" s="48" t="s">
        <v>127</v>
      </c>
      <c r="S100" s="48" t="s">
        <v>127</v>
      </c>
      <c r="T100" s="48" t="s">
        <v>127</v>
      </c>
      <c r="U100" s="48" t="s">
        <v>127</v>
      </c>
      <c r="V100" s="48" t="s">
        <v>127</v>
      </c>
      <c r="W100" s="48" t="s">
        <v>127</v>
      </c>
      <c r="X100" s="48" t="s">
        <v>127</v>
      </c>
      <c r="Y100" s="48" t="s">
        <v>127</v>
      </c>
      <c r="Z100" s="48" t="s">
        <v>127</v>
      </c>
      <c r="AA100" s="48" t="s">
        <v>127</v>
      </c>
      <c r="AB100" s="48" t="s">
        <v>127</v>
      </c>
      <c r="AC100" s="48" t="s">
        <v>127</v>
      </c>
      <c r="AD100" s="48" t="s">
        <v>127</v>
      </c>
      <c r="AE100" s="48" t="s">
        <v>127</v>
      </c>
      <c r="AF100" s="48" t="s">
        <v>127</v>
      </c>
      <c r="AG100" s="48" t="s">
        <v>127</v>
      </c>
      <c r="AH100" s="48" t="s">
        <v>127</v>
      </c>
      <c r="AI100" s="48" t="s">
        <v>127</v>
      </c>
      <c r="AJ100" s="48" t="s">
        <v>127</v>
      </c>
      <c r="AK100" s="48" t="s">
        <v>127</v>
      </c>
      <c r="AL100" s="48" t="s">
        <v>127</v>
      </c>
      <c r="AM100" s="48" t="s">
        <v>127</v>
      </c>
      <c r="AN100" s="48" t="s">
        <v>127</v>
      </c>
      <c r="AO100" s="48" t="s">
        <v>127</v>
      </c>
      <c r="AP100" s="48" t="s">
        <v>127</v>
      </c>
      <c r="AQ100" s="48" t="s">
        <v>127</v>
      </c>
      <c r="AR100" s="48" t="s">
        <v>127</v>
      </c>
      <c r="AS100" s="48" t="s">
        <v>127</v>
      </c>
      <c r="AT100" s="48" t="s">
        <v>127</v>
      </c>
      <c r="AU100" s="48" t="s">
        <v>127</v>
      </c>
      <c r="AV100" s="48" t="s">
        <v>127</v>
      </c>
      <c r="AW100" s="48" t="s">
        <v>127</v>
      </c>
      <c r="AX100" s="48" t="s">
        <v>127</v>
      </c>
      <c r="AY100" s="48" t="s">
        <v>127</v>
      </c>
      <c r="AZ100" s="48" t="s">
        <v>127</v>
      </c>
      <c r="BA100" s="48" t="s">
        <v>127</v>
      </c>
      <c r="BB100" s="48" t="s">
        <v>127</v>
      </c>
      <c r="BC100" s="48" t="s">
        <v>127</v>
      </c>
      <c r="BD100" s="48" t="s">
        <v>127</v>
      </c>
      <c r="BE100" s="48" t="s">
        <v>127</v>
      </c>
      <c r="BF100" s="48" t="s">
        <v>127</v>
      </c>
      <c r="BG100" s="48" t="s">
        <v>127</v>
      </c>
      <c r="BH100" s="48" t="s">
        <v>127</v>
      </c>
      <c r="BI100" s="48" t="s">
        <v>127</v>
      </c>
      <c r="BJ100" s="48" t="s">
        <v>127</v>
      </c>
      <c r="BK100" s="48" t="s">
        <v>127</v>
      </c>
      <c r="BL100" s="48" t="s">
        <v>127</v>
      </c>
      <c r="BM100" s="48" t="s">
        <v>127</v>
      </c>
      <c r="BN100" s="24"/>
    </row>
    <row r="101" spans="1:66" x14ac:dyDescent="0.2">
      <c r="A101" s="24">
        <v>35</v>
      </c>
      <c r="B101" s="46">
        <v>43124</v>
      </c>
      <c r="C101" s="23">
        <v>17113620</v>
      </c>
      <c r="D101" s="32" t="s">
        <v>208</v>
      </c>
      <c r="E101" s="48" t="s">
        <v>154</v>
      </c>
      <c r="F101" s="48"/>
      <c r="G101" s="48"/>
      <c r="H101" s="48"/>
      <c r="I101" s="48"/>
      <c r="J101" s="48"/>
      <c r="K101" s="48" t="s">
        <v>127</v>
      </c>
      <c r="L101" s="48"/>
      <c r="M101" s="48" t="s">
        <v>154</v>
      </c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 t="s">
        <v>127</v>
      </c>
      <c r="Y101" s="48" t="s">
        <v>127</v>
      </c>
      <c r="Z101" s="48"/>
      <c r="AA101" s="48"/>
      <c r="AB101" s="48"/>
      <c r="AC101" s="48"/>
      <c r="AD101" s="48"/>
      <c r="AE101" s="48"/>
      <c r="AF101" s="48" t="s">
        <v>150</v>
      </c>
      <c r="AG101" s="48"/>
      <c r="AH101" s="48"/>
      <c r="AI101" s="48" t="s">
        <v>154</v>
      </c>
      <c r="AJ101" s="48"/>
      <c r="AK101" s="48"/>
      <c r="AL101" s="48" t="s">
        <v>154</v>
      </c>
      <c r="AM101" s="48" t="s">
        <v>154</v>
      </c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 t="s">
        <v>154</v>
      </c>
      <c r="AY101" s="48"/>
      <c r="AZ101" s="48" t="s">
        <v>127</v>
      </c>
      <c r="BA101" s="48"/>
      <c r="BB101" s="48"/>
      <c r="BC101" s="48" t="s">
        <v>154</v>
      </c>
      <c r="BD101" s="48" t="s">
        <v>154</v>
      </c>
      <c r="BE101" s="48"/>
      <c r="BF101" s="48"/>
      <c r="BG101" s="48" t="s">
        <v>154</v>
      </c>
      <c r="BH101" s="48"/>
      <c r="BI101" s="48"/>
      <c r="BJ101" s="48" t="s">
        <v>154</v>
      </c>
      <c r="BK101" s="48"/>
      <c r="BL101" s="48" t="s">
        <v>127</v>
      </c>
      <c r="BM101" s="48" t="s">
        <v>181</v>
      </c>
      <c r="BN101" s="24"/>
    </row>
    <row r="102" spans="1:66" x14ac:dyDescent="0.2">
      <c r="A102" s="23">
        <v>35</v>
      </c>
      <c r="B102" s="46">
        <v>43520</v>
      </c>
      <c r="C102" s="23">
        <v>17113620</v>
      </c>
      <c r="D102" s="32" t="s">
        <v>208</v>
      </c>
      <c r="E102" s="48" t="s">
        <v>127</v>
      </c>
      <c r="F102" s="48" t="s">
        <v>127</v>
      </c>
      <c r="G102" s="81"/>
      <c r="H102" s="81"/>
      <c r="I102" s="81"/>
      <c r="J102" s="48" t="s">
        <v>127</v>
      </c>
      <c r="K102" s="48" t="s">
        <v>127</v>
      </c>
      <c r="L102" s="48" t="s">
        <v>127</v>
      </c>
      <c r="M102" s="48">
        <v>4.9058999999999999</v>
      </c>
      <c r="N102" s="48" t="s">
        <v>127</v>
      </c>
      <c r="O102" s="81"/>
      <c r="P102" s="81"/>
      <c r="Q102" s="48" t="s">
        <v>127</v>
      </c>
      <c r="R102" s="48" t="s">
        <v>127</v>
      </c>
      <c r="S102" s="48" t="s">
        <v>127</v>
      </c>
      <c r="T102" s="48" t="s">
        <v>127</v>
      </c>
      <c r="U102" s="81"/>
      <c r="V102" s="48" t="s">
        <v>127</v>
      </c>
      <c r="W102" s="48" t="s">
        <v>127</v>
      </c>
      <c r="X102" s="48" t="s">
        <v>127</v>
      </c>
      <c r="Y102" s="48">
        <v>4.7613000000000003</v>
      </c>
      <c r="Z102" s="48" t="s">
        <v>127</v>
      </c>
      <c r="AA102" s="48" t="s">
        <v>127</v>
      </c>
      <c r="AB102" s="81"/>
      <c r="AC102" s="81"/>
      <c r="AD102" s="81"/>
      <c r="AE102" s="81"/>
      <c r="AF102" s="48" t="s">
        <v>127</v>
      </c>
      <c r="AG102" s="81"/>
      <c r="AH102" s="81"/>
      <c r="AI102" s="48" t="s">
        <v>127</v>
      </c>
      <c r="AJ102" s="48" t="s">
        <v>127</v>
      </c>
      <c r="AK102" s="48" t="s">
        <v>127</v>
      </c>
      <c r="AL102" s="48" t="s">
        <v>127</v>
      </c>
      <c r="AM102" s="48" t="s">
        <v>127</v>
      </c>
      <c r="AN102" s="81"/>
      <c r="AO102" s="81"/>
      <c r="AP102" s="81"/>
      <c r="AQ102" s="48" t="s">
        <v>127</v>
      </c>
      <c r="AR102" s="81"/>
      <c r="AS102" s="48"/>
      <c r="AT102" s="48"/>
      <c r="AU102" s="48" t="s">
        <v>127</v>
      </c>
      <c r="AV102" s="48"/>
      <c r="AW102" s="48" t="s">
        <v>127</v>
      </c>
      <c r="AX102" s="48">
        <f>7.7866*10</f>
        <v>77.866</v>
      </c>
      <c r="AY102" s="48" t="s">
        <v>127</v>
      </c>
      <c r="AZ102" s="48" t="s">
        <v>127</v>
      </c>
      <c r="BA102" s="48"/>
      <c r="BB102" s="48"/>
      <c r="BC102" s="48" t="s">
        <v>128</v>
      </c>
      <c r="BD102" s="48" t="s">
        <v>127</v>
      </c>
      <c r="BE102" s="48" t="s">
        <v>127</v>
      </c>
      <c r="BF102" s="48" t="s">
        <v>127</v>
      </c>
      <c r="BG102" s="48" t="s">
        <v>128</v>
      </c>
      <c r="BH102" s="48" t="s">
        <v>127</v>
      </c>
      <c r="BI102" s="48" t="s">
        <v>127</v>
      </c>
      <c r="BJ102" s="48" t="s">
        <v>127</v>
      </c>
      <c r="BK102" s="48" t="s">
        <v>127</v>
      </c>
      <c r="BL102" s="48" t="s">
        <v>127</v>
      </c>
      <c r="BM102" s="48" t="s">
        <v>128</v>
      </c>
      <c r="BN102" s="24"/>
    </row>
    <row r="103" spans="1:66" x14ac:dyDescent="0.2">
      <c r="A103" s="24">
        <v>35</v>
      </c>
      <c r="B103" s="46">
        <v>43599</v>
      </c>
      <c r="C103" s="23">
        <v>17113620</v>
      </c>
      <c r="D103" s="32" t="s">
        <v>208</v>
      </c>
      <c r="E103" s="48" t="s">
        <v>127</v>
      </c>
      <c r="F103" s="48" t="s">
        <v>127</v>
      </c>
      <c r="G103" s="81"/>
      <c r="H103" s="81"/>
      <c r="I103" s="81"/>
      <c r="J103" s="48" t="s">
        <v>127</v>
      </c>
      <c r="K103" s="48" t="s">
        <v>127</v>
      </c>
      <c r="L103" s="48" t="s">
        <v>127</v>
      </c>
      <c r="M103" s="48" t="s">
        <v>127</v>
      </c>
      <c r="N103" s="48" t="s">
        <v>127</v>
      </c>
      <c r="O103" s="81"/>
      <c r="P103" s="81"/>
      <c r="Q103" s="48" t="s">
        <v>127</v>
      </c>
      <c r="R103" s="48" t="s">
        <v>127</v>
      </c>
      <c r="S103" s="48" t="s">
        <v>127</v>
      </c>
      <c r="T103" s="48" t="s">
        <v>127</v>
      </c>
      <c r="U103" s="81"/>
      <c r="V103" s="48" t="s">
        <v>127</v>
      </c>
      <c r="W103" s="48" t="s">
        <v>127</v>
      </c>
      <c r="X103" s="48" t="s">
        <v>127</v>
      </c>
      <c r="Y103" s="48" t="s">
        <v>128</v>
      </c>
      <c r="Z103" s="48" t="s">
        <v>127</v>
      </c>
      <c r="AA103" s="48" t="s">
        <v>127</v>
      </c>
      <c r="AB103" s="81"/>
      <c r="AC103" s="81"/>
      <c r="AD103" s="81"/>
      <c r="AE103" s="81"/>
      <c r="AF103" s="48" t="s">
        <v>128</v>
      </c>
      <c r="AG103" s="81"/>
      <c r="AH103" s="81"/>
      <c r="AI103" s="48" t="s">
        <v>127</v>
      </c>
      <c r="AJ103" s="48" t="s">
        <v>127</v>
      </c>
      <c r="AK103" s="48" t="s">
        <v>127</v>
      </c>
      <c r="AL103" s="48" t="s">
        <v>127</v>
      </c>
      <c r="AM103" s="48" t="s">
        <v>127</v>
      </c>
      <c r="AN103" s="81"/>
      <c r="AO103" s="81"/>
      <c r="AP103" s="81"/>
      <c r="AQ103" s="48" t="s">
        <v>127</v>
      </c>
      <c r="AR103" s="81"/>
      <c r="AS103" s="48"/>
      <c r="AT103" s="48"/>
      <c r="AU103" s="48" t="s">
        <v>127</v>
      </c>
      <c r="AV103" s="48"/>
      <c r="AW103" s="48" t="s">
        <v>127</v>
      </c>
      <c r="AX103" s="48">
        <v>9.3916000000000004</v>
      </c>
      <c r="AY103" s="48" t="s">
        <v>127</v>
      </c>
      <c r="AZ103" s="48" t="s">
        <v>127</v>
      </c>
      <c r="BA103" s="48"/>
      <c r="BB103" s="48"/>
      <c r="BC103" s="48">
        <v>1.2677</v>
      </c>
      <c r="BD103" s="48">
        <v>1.0557000000000001</v>
      </c>
      <c r="BE103" s="48" t="s">
        <v>127</v>
      </c>
      <c r="BF103" s="48" t="s">
        <v>127</v>
      </c>
      <c r="BG103" s="48">
        <v>1.1092</v>
      </c>
      <c r="BH103" s="48" t="s">
        <v>127</v>
      </c>
      <c r="BI103" s="48" t="s">
        <v>127</v>
      </c>
      <c r="BJ103" s="48" t="s">
        <v>127</v>
      </c>
      <c r="BK103" s="48" t="s">
        <v>127</v>
      </c>
      <c r="BL103" s="48" t="s">
        <v>127</v>
      </c>
      <c r="BM103" s="48">
        <v>2.5</v>
      </c>
      <c r="BN103" s="24" t="s">
        <v>141</v>
      </c>
    </row>
    <row r="104" spans="1:66" x14ac:dyDescent="0.2">
      <c r="A104" s="23">
        <v>36</v>
      </c>
      <c r="B104" s="46">
        <v>40358</v>
      </c>
      <c r="C104" s="23">
        <v>17113702</v>
      </c>
      <c r="D104" s="32" t="s">
        <v>213</v>
      </c>
      <c r="E104" s="48" t="s">
        <v>127</v>
      </c>
      <c r="F104" s="48" t="s">
        <v>127</v>
      </c>
      <c r="G104" s="48" t="s">
        <v>127</v>
      </c>
      <c r="H104" s="48" t="s">
        <v>127</v>
      </c>
      <c r="I104" s="48" t="s">
        <v>127</v>
      </c>
      <c r="J104" s="48" t="s">
        <v>127</v>
      </c>
      <c r="K104" s="48" t="s">
        <v>127</v>
      </c>
      <c r="L104" s="48" t="s">
        <v>127</v>
      </c>
      <c r="M104" s="48" t="s">
        <v>127</v>
      </c>
      <c r="N104" s="48" t="s">
        <v>127</v>
      </c>
      <c r="O104" s="48" t="s">
        <v>127</v>
      </c>
      <c r="P104" s="48" t="s">
        <v>127</v>
      </c>
      <c r="Q104" s="48" t="s">
        <v>127</v>
      </c>
      <c r="R104" s="48" t="s">
        <v>127</v>
      </c>
      <c r="S104" s="48" t="s">
        <v>127</v>
      </c>
      <c r="T104" s="48" t="s">
        <v>127</v>
      </c>
      <c r="U104" s="48" t="s">
        <v>127</v>
      </c>
      <c r="V104" s="48" t="s">
        <v>127</v>
      </c>
      <c r="W104" s="48" t="s">
        <v>127</v>
      </c>
      <c r="X104" s="48" t="s">
        <v>154</v>
      </c>
      <c r="Y104" s="48" t="s">
        <v>154</v>
      </c>
      <c r="Z104" s="48" t="s">
        <v>127</v>
      </c>
      <c r="AA104" s="48" t="s">
        <v>127</v>
      </c>
      <c r="AB104" s="48" t="s">
        <v>127</v>
      </c>
      <c r="AC104" s="48" t="s">
        <v>127</v>
      </c>
      <c r="AD104" s="48" t="s">
        <v>127</v>
      </c>
      <c r="AE104" s="48" t="s">
        <v>127</v>
      </c>
      <c r="AF104" s="48" t="s">
        <v>127</v>
      </c>
      <c r="AG104" s="48" t="s">
        <v>127</v>
      </c>
      <c r="AH104" s="48" t="s">
        <v>127</v>
      </c>
      <c r="AI104" s="48" t="s">
        <v>127</v>
      </c>
      <c r="AJ104" s="48" t="s">
        <v>127</v>
      </c>
      <c r="AK104" s="48" t="s">
        <v>127</v>
      </c>
      <c r="AL104" s="48" t="s">
        <v>127</v>
      </c>
      <c r="AM104" s="48" t="s">
        <v>127</v>
      </c>
      <c r="AN104" s="48" t="s">
        <v>127</v>
      </c>
      <c r="AO104" s="48" t="s">
        <v>127</v>
      </c>
      <c r="AP104" s="48" t="s">
        <v>127</v>
      </c>
      <c r="AQ104" s="48" t="s">
        <v>127</v>
      </c>
      <c r="AR104" s="48" t="s">
        <v>127</v>
      </c>
      <c r="AS104" s="48" t="s">
        <v>127</v>
      </c>
      <c r="AT104" s="48" t="s">
        <v>127</v>
      </c>
      <c r="AU104" s="48" t="s">
        <v>127</v>
      </c>
      <c r="AV104" s="48" t="s">
        <v>127</v>
      </c>
      <c r="AW104" s="48" t="s">
        <v>127</v>
      </c>
      <c r="AX104" s="48" t="s">
        <v>127</v>
      </c>
      <c r="AY104" s="48" t="s">
        <v>127</v>
      </c>
      <c r="AZ104" s="48" t="s">
        <v>127</v>
      </c>
      <c r="BA104" s="48" t="s">
        <v>127</v>
      </c>
      <c r="BB104" s="48" t="s">
        <v>127</v>
      </c>
      <c r="BC104" s="48" t="s">
        <v>127</v>
      </c>
      <c r="BD104" s="48" t="s">
        <v>127</v>
      </c>
      <c r="BE104" s="48" t="s">
        <v>127</v>
      </c>
      <c r="BF104" s="48" t="s">
        <v>127</v>
      </c>
      <c r="BG104" s="48" t="s">
        <v>127</v>
      </c>
      <c r="BH104" s="48" t="s">
        <v>127</v>
      </c>
      <c r="BI104" s="48" t="s">
        <v>127</v>
      </c>
      <c r="BJ104" s="48" t="s">
        <v>127</v>
      </c>
      <c r="BK104" s="48" t="s">
        <v>127</v>
      </c>
      <c r="BL104" s="48" t="s">
        <v>127</v>
      </c>
      <c r="BM104" s="48" t="s">
        <v>127</v>
      </c>
      <c r="BN104" s="24"/>
    </row>
    <row r="105" spans="1:66" x14ac:dyDescent="0.2">
      <c r="A105" s="23">
        <v>36</v>
      </c>
      <c r="B105" s="46">
        <v>41416</v>
      </c>
      <c r="C105" s="23">
        <v>17113702</v>
      </c>
      <c r="D105" s="32" t="s">
        <v>213</v>
      </c>
      <c r="E105" s="48" t="s">
        <v>127</v>
      </c>
      <c r="F105" s="48" t="s">
        <v>127</v>
      </c>
      <c r="G105" s="48" t="s">
        <v>127</v>
      </c>
      <c r="H105" s="48" t="s">
        <v>127</v>
      </c>
      <c r="I105" s="48" t="s">
        <v>127</v>
      </c>
      <c r="J105" s="48" t="s">
        <v>127</v>
      </c>
      <c r="K105" s="48" t="s">
        <v>127</v>
      </c>
      <c r="L105" s="48" t="s">
        <v>127</v>
      </c>
      <c r="M105" s="48" t="s">
        <v>127</v>
      </c>
      <c r="N105" s="48" t="s">
        <v>127</v>
      </c>
      <c r="O105" s="48" t="s">
        <v>127</v>
      </c>
      <c r="P105" s="48" t="s">
        <v>127</v>
      </c>
      <c r="Q105" s="48" t="s">
        <v>127</v>
      </c>
      <c r="R105" s="48" t="s">
        <v>127</v>
      </c>
      <c r="S105" s="48" t="s">
        <v>127</v>
      </c>
      <c r="T105" s="48" t="s">
        <v>127</v>
      </c>
      <c r="U105" s="48" t="s">
        <v>127</v>
      </c>
      <c r="V105" s="48" t="s">
        <v>127</v>
      </c>
      <c r="W105" s="48" t="s">
        <v>127</v>
      </c>
      <c r="X105" s="48" t="s">
        <v>127</v>
      </c>
      <c r="Y105" s="48" t="s">
        <v>127</v>
      </c>
      <c r="Z105" s="48" t="s">
        <v>127</v>
      </c>
      <c r="AA105" s="48" t="s">
        <v>127</v>
      </c>
      <c r="AB105" s="48" t="s">
        <v>127</v>
      </c>
      <c r="AC105" s="48" t="s">
        <v>127</v>
      </c>
      <c r="AD105" s="48" t="s">
        <v>127</v>
      </c>
      <c r="AE105" s="48" t="s">
        <v>127</v>
      </c>
      <c r="AF105" s="48" t="s">
        <v>127</v>
      </c>
      <c r="AG105" s="48" t="s">
        <v>127</v>
      </c>
      <c r="AH105" s="48" t="s">
        <v>127</v>
      </c>
      <c r="AI105" s="48" t="s">
        <v>127</v>
      </c>
      <c r="AJ105" s="48" t="s">
        <v>127</v>
      </c>
      <c r="AK105" s="48" t="s">
        <v>127</v>
      </c>
      <c r="AL105" s="48" t="s">
        <v>127</v>
      </c>
      <c r="AM105" s="48" t="s">
        <v>127</v>
      </c>
      <c r="AN105" s="48" t="s">
        <v>127</v>
      </c>
      <c r="AO105" s="48" t="s">
        <v>127</v>
      </c>
      <c r="AP105" s="48" t="s">
        <v>127</v>
      </c>
      <c r="AQ105" s="48" t="s">
        <v>127</v>
      </c>
      <c r="AR105" s="48" t="s">
        <v>127</v>
      </c>
      <c r="AS105" s="48" t="s">
        <v>127</v>
      </c>
      <c r="AT105" s="48" t="s">
        <v>127</v>
      </c>
      <c r="AU105" s="48" t="s">
        <v>127</v>
      </c>
      <c r="AV105" s="48" t="s">
        <v>127</v>
      </c>
      <c r="AW105" s="48" t="s">
        <v>127</v>
      </c>
      <c r="AX105" s="48" t="s">
        <v>127</v>
      </c>
      <c r="AY105" s="48" t="s">
        <v>127</v>
      </c>
      <c r="AZ105" s="48" t="s">
        <v>127</v>
      </c>
      <c r="BA105" s="48" t="s">
        <v>127</v>
      </c>
      <c r="BB105" s="48" t="s">
        <v>127</v>
      </c>
      <c r="BC105" s="48" t="s">
        <v>127</v>
      </c>
      <c r="BD105" s="48" t="s">
        <v>127</v>
      </c>
      <c r="BE105" s="48" t="s">
        <v>127</v>
      </c>
      <c r="BF105" s="48" t="s">
        <v>127</v>
      </c>
      <c r="BG105" s="48" t="s">
        <v>127</v>
      </c>
      <c r="BH105" s="48" t="s">
        <v>127</v>
      </c>
      <c r="BI105" s="48" t="s">
        <v>127</v>
      </c>
      <c r="BJ105" s="48" t="s">
        <v>127</v>
      </c>
      <c r="BK105" s="48" t="s">
        <v>127</v>
      </c>
      <c r="BL105" s="48" t="s">
        <v>127</v>
      </c>
      <c r="BM105" s="48" t="s">
        <v>127</v>
      </c>
      <c r="BN105" s="24"/>
    </row>
    <row r="106" spans="1:66" x14ac:dyDescent="0.2">
      <c r="A106" s="23">
        <v>36</v>
      </c>
      <c r="B106" s="46">
        <v>42920</v>
      </c>
      <c r="C106" s="23">
        <v>17113702</v>
      </c>
      <c r="D106" s="32" t="s">
        <v>213</v>
      </c>
      <c r="E106" s="48" t="s">
        <v>127</v>
      </c>
      <c r="F106" s="48" t="s">
        <v>127</v>
      </c>
      <c r="G106" s="48" t="s">
        <v>127</v>
      </c>
      <c r="H106" s="48" t="s">
        <v>127</v>
      </c>
      <c r="I106" s="48" t="s">
        <v>127</v>
      </c>
      <c r="J106" s="48" t="s">
        <v>127</v>
      </c>
      <c r="K106" s="48" t="s">
        <v>127</v>
      </c>
      <c r="L106" s="48" t="s">
        <v>127</v>
      </c>
      <c r="M106" s="48" t="s">
        <v>127</v>
      </c>
      <c r="N106" s="48" t="s">
        <v>127</v>
      </c>
      <c r="O106" s="48" t="s">
        <v>127</v>
      </c>
      <c r="P106" s="48" t="s">
        <v>127</v>
      </c>
      <c r="Q106" s="48" t="s">
        <v>127</v>
      </c>
      <c r="R106" s="48" t="s">
        <v>127</v>
      </c>
      <c r="S106" s="48" t="s">
        <v>127</v>
      </c>
      <c r="T106" s="48" t="s">
        <v>127</v>
      </c>
      <c r="U106" s="48" t="s">
        <v>127</v>
      </c>
      <c r="V106" s="48" t="s">
        <v>127</v>
      </c>
      <c r="W106" s="48" t="s">
        <v>127</v>
      </c>
      <c r="X106" s="48" t="s">
        <v>127</v>
      </c>
      <c r="Y106" s="48" t="s">
        <v>127</v>
      </c>
      <c r="Z106" s="48" t="s">
        <v>127</v>
      </c>
      <c r="AA106" s="48" t="s">
        <v>127</v>
      </c>
      <c r="AB106" s="48" t="s">
        <v>127</v>
      </c>
      <c r="AC106" s="48" t="s">
        <v>127</v>
      </c>
      <c r="AD106" s="48" t="s">
        <v>127</v>
      </c>
      <c r="AE106" s="48" t="s">
        <v>127</v>
      </c>
      <c r="AF106" s="48" t="s">
        <v>127</v>
      </c>
      <c r="AG106" s="48" t="s">
        <v>127</v>
      </c>
      <c r="AH106" s="48" t="s">
        <v>127</v>
      </c>
      <c r="AI106" s="48" t="s">
        <v>127</v>
      </c>
      <c r="AJ106" s="48" t="s">
        <v>127</v>
      </c>
      <c r="AK106" s="48" t="s">
        <v>127</v>
      </c>
      <c r="AL106" s="48" t="s">
        <v>127</v>
      </c>
      <c r="AM106" s="48" t="s">
        <v>127</v>
      </c>
      <c r="AN106" s="48" t="s">
        <v>127</v>
      </c>
      <c r="AO106" s="48" t="s">
        <v>127</v>
      </c>
      <c r="AP106" s="48" t="s">
        <v>127</v>
      </c>
      <c r="AQ106" s="48" t="s">
        <v>127</v>
      </c>
      <c r="AR106" s="48" t="s">
        <v>127</v>
      </c>
      <c r="AS106" s="48" t="s">
        <v>127</v>
      </c>
      <c r="AT106" s="48" t="s">
        <v>127</v>
      </c>
      <c r="AU106" s="48" t="s">
        <v>127</v>
      </c>
      <c r="AV106" s="48" t="s">
        <v>127</v>
      </c>
      <c r="AW106" s="48" t="s">
        <v>127</v>
      </c>
      <c r="AX106" s="48" t="s">
        <v>127</v>
      </c>
      <c r="AY106" s="48" t="s">
        <v>127</v>
      </c>
      <c r="AZ106" s="48" t="s">
        <v>127</v>
      </c>
      <c r="BA106" s="48" t="s">
        <v>127</v>
      </c>
      <c r="BB106" s="48" t="s">
        <v>127</v>
      </c>
      <c r="BC106" s="48" t="s">
        <v>127</v>
      </c>
      <c r="BD106" s="48" t="s">
        <v>127</v>
      </c>
      <c r="BE106" s="48" t="s">
        <v>127</v>
      </c>
      <c r="BF106" s="48" t="s">
        <v>127</v>
      </c>
      <c r="BG106" s="48" t="s">
        <v>127</v>
      </c>
      <c r="BH106" s="48" t="s">
        <v>127</v>
      </c>
      <c r="BI106" s="48" t="s">
        <v>127</v>
      </c>
      <c r="BJ106" s="48" t="s">
        <v>127</v>
      </c>
      <c r="BK106" s="48" t="s">
        <v>127</v>
      </c>
      <c r="BL106" s="48" t="s">
        <v>127</v>
      </c>
      <c r="BM106" s="48" t="s">
        <v>127</v>
      </c>
      <c r="BN106" s="24"/>
    </row>
    <row r="107" spans="1:66" x14ac:dyDescent="0.2">
      <c r="A107" s="23">
        <v>37</v>
      </c>
      <c r="B107" s="46">
        <v>40185</v>
      </c>
      <c r="C107" s="23">
        <v>17113703</v>
      </c>
      <c r="D107" s="32" t="s">
        <v>215</v>
      </c>
      <c r="E107" s="48" t="s">
        <v>127</v>
      </c>
      <c r="F107" s="48" t="s">
        <v>127</v>
      </c>
      <c r="G107" s="48" t="s">
        <v>127</v>
      </c>
      <c r="H107" s="48" t="s">
        <v>127</v>
      </c>
      <c r="I107" s="48" t="s">
        <v>127</v>
      </c>
      <c r="J107" s="48" t="s">
        <v>127</v>
      </c>
      <c r="K107" s="48" t="s">
        <v>127</v>
      </c>
      <c r="L107" s="48" t="s">
        <v>127</v>
      </c>
      <c r="M107" s="48" t="s">
        <v>127</v>
      </c>
      <c r="N107" s="48" t="s">
        <v>127</v>
      </c>
      <c r="O107" s="48" t="s">
        <v>127</v>
      </c>
      <c r="P107" s="48" t="s">
        <v>127</v>
      </c>
      <c r="Q107" s="48" t="s">
        <v>127</v>
      </c>
      <c r="R107" s="48" t="s">
        <v>127</v>
      </c>
      <c r="S107" s="48" t="s">
        <v>127</v>
      </c>
      <c r="T107" s="48" t="s">
        <v>127</v>
      </c>
      <c r="U107" s="48" t="s">
        <v>127</v>
      </c>
      <c r="V107" s="48" t="s">
        <v>127</v>
      </c>
      <c r="W107" s="48" t="s">
        <v>133</v>
      </c>
      <c r="X107" s="48" t="s">
        <v>127</v>
      </c>
      <c r="Y107" s="48">
        <v>1.17</v>
      </c>
      <c r="Z107" s="48" t="s">
        <v>127</v>
      </c>
      <c r="AA107" s="48" t="s">
        <v>127</v>
      </c>
      <c r="AB107" s="48" t="s">
        <v>127</v>
      </c>
      <c r="AC107" s="48" t="s">
        <v>127</v>
      </c>
      <c r="AD107" s="48" t="s">
        <v>127</v>
      </c>
      <c r="AE107" s="48" t="s">
        <v>127</v>
      </c>
      <c r="AF107" s="48" t="s">
        <v>140</v>
      </c>
      <c r="AG107" s="48" t="s">
        <v>127</v>
      </c>
      <c r="AH107" s="48" t="s">
        <v>127</v>
      </c>
      <c r="AI107" s="48" t="s">
        <v>127</v>
      </c>
      <c r="AJ107" s="48" t="s">
        <v>127</v>
      </c>
      <c r="AK107" s="48" t="s">
        <v>127</v>
      </c>
      <c r="AL107" s="48" t="s">
        <v>127</v>
      </c>
      <c r="AM107" s="48" t="s">
        <v>127</v>
      </c>
      <c r="AN107" s="48" t="s">
        <v>127</v>
      </c>
      <c r="AO107" s="48" t="s">
        <v>127</v>
      </c>
      <c r="AP107" s="48" t="s">
        <v>127</v>
      </c>
      <c r="AQ107" s="48" t="s">
        <v>127</v>
      </c>
      <c r="AR107" s="48" t="s">
        <v>127</v>
      </c>
      <c r="AS107" s="48" t="s">
        <v>127</v>
      </c>
      <c r="AT107" s="48" t="s">
        <v>127</v>
      </c>
      <c r="AU107" s="48" t="s">
        <v>127</v>
      </c>
      <c r="AV107" s="48" t="s">
        <v>127</v>
      </c>
      <c r="AW107" s="48" t="s">
        <v>127</v>
      </c>
      <c r="AX107" s="48" t="s">
        <v>127</v>
      </c>
      <c r="AY107" s="48" t="s">
        <v>127</v>
      </c>
      <c r="AZ107" s="48" t="s">
        <v>127</v>
      </c>
      <c r="BA107" s="48" t="s">
        <v>127</v>
      </c>
      <c r="BB107" s="48" t="s">
        <v>127</v>
      </c>
      <c r="BC107" s="48" t="s">
        <v>127</v>
      </c>
      <c r="BD107" s="48" t="s">
        <v>154</v>
      </c>
      <c r="BE107" s="48" t="s">
        <v>127</v>
      </c>
      <c r="BF107" s="48" t="s">
        <v>127</v>
      </c>
      <c r="BG107" s="48" t="s">
        <v>127</v>
      </c>
      <c r="BH107" s="48" t="s">
        <v>127</v>
      </c>
      <c r="BI107" s="48" t="s">
        <v>127</v>
      </c>
      <c r="BJ107" s="48" t="s">
        <v>127</v>
      </c>
      <c r="BK107" s="48" t="s">
        <v>127</v>
      </c>
      <c r="BL107" s="48" t="s">
        <v>127</v>
      </c>
      <c r="BM107" s="48" t="s">
        <v>127</v>
      </c>
      <c r="BN107" s="24"/>
    </row>
    <row r="108" spans="1:66" x14ac:dyDescent="0.2">
      <c r="A108" s="23">
        <v>37</v>
      </c>
      <c r="B108" s="46">
        <v>40689</v>
      </c>
      <c r="C108" s="23">
        <v>17113703</v>
      </c>
      <c r="D108" s="32" t="s">
        <v>215</v>
      </c>
      <c r="E108" s="48" t="s">
        <v>153</v>
      </c>
      <c r="F108" s="48"/>
      <c r="G108" s="48"/>
      <c r="H108" s="48"/>
      <c r="I108" s="48"/>
      <c r="J108" s="48" t="s">
        <v>153</v>
      </c>
      <c r="K108" s="48"/>
      <c r="L108" s="48"/>
      <c r="M108" s="48" t="s">
        <v>153</v>
      </c>
      <c r="N108" s="48"/>
      <c r="O108" s="48"/>
      <c r="P108" s="48"/>
      <c r="Q108" s="48" t="s">
        <v>179</v>
      </c>
      <c r="R108" s="48" t="s">
        <v>153</v>
      </c>
      <c r="S108" s="48"/>
      <c r="T108" s="48"/>
      <c r="U108" s="48"/>
      <c r="V108" s="48"/>
      <c r="W108" s="48" t="s">
        <v>153</v>
      </c>
      <c r="X108" s="48"/>
      <c r="Y108" s="48" t="s">
        <v>153</v>
      </c>
      <c r="Z108" s="48"/>
      <c r="AA108" s="48"/>
      <c r="AB108" s="48"/>
      <c r="AC108" s="48"/>
      <c r="AD108" s="48"/>
      <c r="AE108" s="48"/>
      <c r="AF108" s="48" t="s">
        <v>153</v>
      </c>
      <c r="AG108" s="48"/>
      <c r="AH108" s="48" t="s">
        <v>153</v>
      </c>
      <c r="AI108" s="48" t="s">
        <v>153</v>
      </c>
      <c r="AJ108" s="48"/>
      <c r="AK108" s="48"/>
      <c r="AL108" s="48" t="s">
        <v>153</v>
      </c>
      <c r="AM108" s="48"/>
      <c r="AN108" s="48"/>
      <c r="AO108" s="48"/>
      <c r="AP108" s="48"/>
      <c r="AQ108" s="48" t="s">
        <v>153</v>
      </c>
      <c r="AR108" s="48"/>
      <c r="AS108" s="48"/>
      <c r="AT108" s="48"/>
      <c r="AU108" s="48" t="s">
        <v>153</v>
      </c>
      <c r="AV108" s="48"/>
      <c r="AW108" s="48" t="s">
        <v>153</v>
      </c>
      <c r="AX108" s="48" t="s">
        <v>153</v>
      </c>
      <c r="AY108" s="48"/>
      <c r="AZ108" s="48"/>
      <c r="BA108" s="48"/>
      <c r="BB108" s="48"/>
      <c r="BC108" s="48" t="s">
        <v>153</v>
      </c>
      <c r="BD108" s="48" t="s">
        <v>153</v>
      </c>
      <c r="BE108" s="48"/>
      <c r="BF108" s="48"/>
      <c r="BG108" s="48"/>
      <c r="BH108" s="48"/>
      <c r="BI108" s="48"/>
      <c r="BJ108" s="48"/>
      <c r="BK108" s="48"/>
      <c r="BL108" s="48">
        <v>0.2</v>
      </c>
      <c r="BM108" s="48"/>
      <c r="BN108" s="24"/>
    </row>
    <row r="109" spans="1:66" x14ac:dyDescent="0.2">
      <c r="A109" s="23">
        <v>37</v>
      </c>
      <c r="B109" s="46">
        <v>42214</v>
      </c>
      <c r="C109" s="23">
        <v>17113703</v>
      </c>
      <c r="D109" s="32" t="s">
        <v>215</v>
      </c>
      <c r="E109" s="48" t="s">
        <v>127</v>
      </c>
      <c r="F109" s="48" t="s">
        <v>127</v>
      </c>
      <c r="G109" s="48" t="s">
        <v>127</v>
      </c>
      <c r="H109" s="48" t="s">
        <v>127</v>
      </c>
      <c r="I109" s="48" t="s">
        <v>127</v>
      </c>
      <c r="J109" s="48" t="s">
        <v>127</v>
      </c>
      <c r="K109" s="48" t="s">
        <v>127</v>
      </c>
      <c r="L109" s="48" t="s">
        <v>127</v>
      </c>
      <c r="M109" s="48" t="s">
        <v>127</v>
      </c>
      <c r="N109" s="48" t="s">
        <v>127</v>
      </c>
      <c r="O109" s="48" t="s">
        <v>127</v>
      </c>
      <c r="P109" s="48" t="s">
        <v>127</v>
      </c>
      <c r="Q109" s="48" t="s">
        <v>127</v>
      </c>
      <c r="R109" s="48" t="s">
        <v>127</v>
      </c>
      <c r="S109" s="48" t="s">
        <v>127</v>
      </c>
      <c r="T109" s="48" t="s">
        <v>127</v>
      </c>
      <c r="U109" s="48" t="s">
        <v>127</v>
      </c>
      <c r="V109" s="48" t="s">
        <v>127</v>
      </c>
      <c r="W109" s="48" t="s">
        <v>127</v>
      </c>
      <c r="X109" s="48" t="s">
        <v>127</v>
      </c>
      <c r="Y109" s="48">
        <v>1.66</v>
      </c>
      <c r="Z109" s="48" t="s">
        <v>127</v>
      </c>
      <c r="AA109" s="48" t="s">
        <v>127</v>
      </c>
      <c r="AB109" s="48" t="s">
        <v>127</v>
      </c>
      <c r="AC109" s="48" t="s">
        <v>127</v>
      </c>
      <c r="AD109" s="48" t="s">
        <v>127</v>
      </c>
      <c r="AE109" s="48" t="s">
        <v>127</v>
      </c>
      <c r="AF109" s="48" t="s">
        <v>127</v>
      </c>
      <c r="AG109" s="48" t="s">
        <v>127</v>
      </c>
      <c r="AH109" s="48" t="s">
        <v>127</v>
      </c>
      <c r="AI109" s="48" t="s">
        <v>127</v>
      </c>
      <c r="AJ109" s="48" t="s">
        <v>127</v>
      </c>
      <c r="AK109" s="48" t="s">
        <v>127</v>
      </c>
      <c r="AL109" s="48" t="s">
        <v>127</v>
      </c>
      <c r="AM109" s="48" t="s">
        <v>127</v>
      </c>
      <c r="AN109" s="48" t="s">
        <v>127</v>
      </c>
      <c r="AO109" s="48" t="s">
        <v>127</v>
      </c>
      <c r="AP109" s="48" t="s">
        <v>127</v>
      </c>
      <c r="AQ109" s="48" t="s">
        <v>127</v>
      </c>
      <c r="AR109" s="48" t="s">
        <v>127</v>
      </c>
      <c r="AS109" s="48" t="s">
        <v>127</v>
      </c>
      <c r="AT109" s="48" t="s">
        <v>127</v>
      </c>
      <c r="AU109" s="48" t="s">
        <v>127</v>
      </c>
      <c r="AV109" s="48" t="s">
        <v>127</v>
      </c>
      <c r="AW109" s="48" t="s">
        <v>127</v>
      </c>
      <c r="AX109" s="48" t="s">
        <v>127</v>
      </c>
      <c r="AY109" s="48" t="s">
        <v>127</v>
      </c>
      <c r="AZ109" s="48" t="s">
        <v>127</v>
      </c>
      <c r="BA109" s="48" t="s">
        <v>127</v>
      </c>
      <c r="BB109" s="48" t="s">
        <v>127</v>
      </c>
      <c r="BC109" s="48" t="s">
        <v>127</v>
      </c>
      <c r="BD109" s="48" t="s">
        <v>127</v>
      </c>
      <c r="BE109" s="48" t="s">
        <v>127</v>
      </c>
      <c r="BF109" s="48" t="s">
        <v>127</v>
      </c>
      <c r="BG109" s="48" t="s">
        <v>127</v>
      </c>
      <c r="BH109" s="48" t="s">
        <v>127</v>
      </c>
      <c r="BI109" s="48" t="s">
        <v>127</v>
      </c>
      <c r="BJ109" s="48" t="s">
        <v>127</v>
      </c>
      <c r="BK109" s="48" t="s">
        <v>127</v>
      </c>
      <c r="BL109" s="48" t="s">
        <v>127</v>
      </c>
      <c r="BM109" s="48" t="s">
        <v>127</v>
      </c>
      <c r="BN109" s="24"/>
    </row>
    <row r="110" spans="1:66" ht="15" customHeight="1" x14ac:dyDescent="0.2">
      <c r="A110" s="23">
        <v>37</v>
      </c>
      <c r="B110" s="46">
        <v>42920</v>
      </c>
      <c r="C110" s="23">
        <v>17113703</v>
      </c>
      <c r="D110" s="32" t="s">
        <v>215</v>
      </c>
      <c r="E110" s="48" t="s">
        <v>127</v>
      </c>
      <c r="F110" s="48" t="s">
        <v>127</v>
      </c>
      <c r="G110" s="48" t="s">
        <v>127</v>
      </c>
      <c r="H110" s="48" t="s">
        <v>127</v>
      </c>
      <c r="I110" s="48" t="s">
        <v>127</v>
      </c>
      <c r="J110" s="48" t="s">
        <v>127</v>
      </c>
      <c r="K110" s="48" t="s">
        <v>127</v>
      </c>
      <c r="L110" s="48" t="s">
        <v>127</v>
      </c>
      <c r="M110" s="48" t="s">
        <v>127</v>
      </c>
      <c r="N110" s="48" t="s">
        <v>127</v>
      </c>
      <c r="O110" s="48" t="s">
        <v>127</v>
      </c>
      <c r="P110" s="48" t="s">
        <v>127</v>
      </c>
      <c r="Q110" s="48" t="s">
        <v>127</v>
      </c>
      <c r="R110" s="48" t="s">
        <v>127</v>
      </c>
      <c r="S110" s="48" t="s">
        <v>127</v>
      </c>
      <c r="T110" s="48" t="s">
        <v>127</v>
      </c>
      <c r="U110" s="48" t="s">
        <v>127</v>
      </c>
      <c r="V110" s="48" t="s">
        <v>127</v>
      </c>
      <c r="W110" s="48" t="s">
        <v>127</v>
      </c>
      <c r="X110" s="48" t="s">
        <v>127</v>
      </c>
      <c r="Y110" s="48">
        <v>1.62</v>
      </c>
      <c r="Z110" s="48" t="s">
        <v>127</v>
      </c>
      <c r="AA110" s="48" t="s">
        <v>127</v>
      </c>
      <c r="AB110" s="48" t="s">
        <v>127</v>
      </c>
      <c r="AC110" s="48" t="s">
        <v>127</v>
      </c>
      <c r="AD110" s="48" t="s">
        <v>127</v>
      </c>
      <c r="AE110" s="48" t="s">
        <v>127</v>
      </c>
      <c r="AF110" s="48" t="s">
        <v>127</v>
      </c>
      <c r="AG110" s="48" t="s">
        <v>127</v>
      </c>
      <c r="AH110" s="48" t="s">
        <v>127</v>
      </c>
      <c r="AI110" s="48" t="s">
        <v>127</v>
      </c>
      <c r="AJ110" s="48" t="s">
        <v>127</v>
      </c>
      <c r="AK110" s="48" t="s">
        <v>127</v>
      </c>
      <c r="AL110" s="48" t="s">
        <v>127</v>
      </c>
      <c r="AM110" s="48" t="s">
        <v>127</v>
      </c>
      <c r="AN110" s="48" t="s">
        <v>127</v>
      </c>
      <c r="AO110" s="48" t="s">
        <v>127</v>
      </c>
      <c r="AP110" s="48" t="s">
        <v>127</v>
      </c>
      <c r="AQ110" s="48" t="s">
        <v>127</v>
      </c>
      <c r="AR110" s="48" t="s">
        <v>127</v>
      </c>
      <c r="AS110" s="48" t="s">
        <v>127</v>
      </c>
      <c r="AT110" s="48" t="s">
        <v>127</v>
      </c>
      <c r="AU110" s="48" t="s">
        <v>127</v>
      </c>
      <c r="AV110" s="48" t="s">
        <v>127</v>
      </c>
      <c r="AW110" s="48" t="s">
        <v>127</v>
      </c>
      <c r="AX110" s="48">
        <v>3.83</v>
      </c>
      <c r="AY110" s="48" t="s">
        <v>127</v>
      </c>
      <c r="AZ110" s="48" t="s">
        <v>127</v>
      </c>
      <c r="BA110" s="48" t="s">
        <v>127</v>
      </c>
      <c r="BB110" s="48" t="s">
        <v>127</v>
      </c>
      <c r="BC110" s="48" t="s">
        <v>127</v>
      </c>
      <c r="BD110" s="48" t="s">
        <v>127</v>
      </c>
      <c r="BE110" s="48" t="s">
        <v>127</v>
      </c>
      <c r="BF110" s="48" t="s">
        <v>127</v>
      </c>
      <c r="BG110" s="48" t="s">
        <v>127</v>
      </c>
      <c r="BH110" s="48" t="s">
        <v>127</v>
      </c>
      <c r="BI110" s="48" t="s">
        <v>127</v>
      </c>
      <c r="BJ110" s="48" t="s">
        <v>127</v>
      </c>
      <c r="BK110" s="48" t="s">
        <v>127</v>
      </c>
      <c r="BL110" s="48" t="s">
        <v>127</v>
      </c>
      <c r="BM110" s="48" t="s">
        <v>127</v>
      </c>
      <c r="BN110" s="24"/>
    </row>
    <row r="111" spans="1:66" x14ac:dyDescent="0.2">
      <c r="A111" s="23">
        <v>37</v>
      </c>
      <c r="B111" s="46">
        <v>43598</v>
      </c>
      <c r="C111" s="23">
        <v>17113703</v>
      </c>
      <c r="D111" s="32" t="s">
        <v>217</v>
      </c>
      <c r="E111" s="48" t="s">
        <v>127</v>
      </c>
      <c r="F111" s="48" t="s">
        <v>127</v>
      </c>
      <c r="G111" s="81"/>
      <c r="H111" s="81"/>
      <c r="I111" s="81"/>
      <c r="J111" s="48" t="s">
        <v>127</v>
      </c>
      <c r="K111" s="48" t="s">
        <v>128</v>
      </c>
      <c r="L111" s="48" t="s">
        <v>127</v>
      </c>
      <c r="M111" s="48" t="s">
        <v>127</v>
      </c>
      <c r="N111" s="48" t="s">
        <v>127</v>
      </c>
      <c r="O111" s="81"/>
      <c r="P111" s="81"/>
      <c r="Q111" s="48" t="s">
        <v>127</v>
      </c>
      <c r="R111" s="48" t="s">
        <v>127</v>
      </c>
      <c r="S111" s="48" t="s">
        <v>127</v>
      </c>
      <c r="T111" s="48" t="s">
        <v>127</v>
      </c>
      <c r="U111" s="81"/>
      <c r="V111" s="48" t="s">
        <v>127</v>
      </c>
      <c r="W111" s="48" t="s">
        <v>128</v>
      </c>
      <c r="X111" s="48" t="s">
        <v>128</v>
      </c>
      <c r="Y111" s="48">
        <v>14.963100000000001</v>
      </c>
      <c r="Z111" s="48" t="s">
        <v>127</v>
      </c>
      <c r="AA111" s="48" t="s">
        <v>127</v>
      </c>
      <c r="AB111" s="81"/>
      <c r="AC111" s="81"/>
      <c r="AD111" s="81"/>
      <c r="AE111" s="81"/>
      <c r="AF111" s="48" t="s">
        <v>128</v>
      </c>
      <c r="AG111" s="81"/>
      <c r="AH111" s="81"/>
      <c r="AI111" s="48" t="s">
        <v>127</v>
      </c>
      <c r="AJ111" s="48" t="s">
        <v>127</v>
      </c>
      <c r="AK111" s="48" t="s">
        <v>127</v>
      </c>
      <c r="AL111" s="48" t="s">
        <v>127</v>
      </c>
      <c r="AM111" s="48" t="s">
        <v>127</v>
      </c>
      <c r="AN111" s="81"/>
      <c r="AO111" s="81"/>
      <c r="AP111" s="81"/>
      <c r="AQ111" s="48" t="s">
        <v>127</v>
      </c>
      <c r="AR111" s="81"/>
      <c r="AS111" s="48"/>
      <c r="AT111" s="48"/>
      <c r="AU111" s="48" t="s">
        <v>127</v>
      </c>
      <c r="AV111" s="48"/>
      <c r="AW111" s="48" t="s">
        <v>127</v>
      </c>
      <c r="AX111" s="48">
        <f>3.2287*43</f>
        <v>138.83410000000001</v>
      </c>
      <c r="AY111" s="48" t="s">
        <v>127</v>
      </c>
      <c r="AZ111" s="48" t="s">
        <v>127</v>
      </c>
      <c r="BA111" s="48"/>
      <c r="BB111" s="48"/>
      <c r="BC111" s="48">
        <v>2.5497000000000001</v>
      </c>
      <c r="BD111" s="48">
        <v>1.0414000000000001</v>
      </c>
      <c r="BE111" s="48" t="s">
        <v>127</v>
      </c>
      <c r="BF111" s="48" t="s">
        <v>127</v>
      </c>
      <c r="BG111" s="48" t="s">
        <v>128</v>
      </c>
      <c r="BH111" s="48" t="s">
        <v>127</v>
      </c>
      <c r="BI111" s="48" t="s">
        <v>127</v>
      </c>
      <c r="BJ111" s="48" t="s">
        <v>127</v>
      </c>
      <c r="BK111" s="48" t="s">
        <v>127</v>
      </c>
      <c r="BL111" s="48" t="s">
        <v>127</v>
      </c>
      <c r="BM111" s="48">
        <v>2.5</v>
      </c>
      <c r="BN111" s="24"/>
    </row>
    <row r="112" spans="1:66" x14ac:dyDescent="0.2">
      <c r="A112" s="23">
        <v>38</v>
      </c>
      <c r="B112" s="46">
        <v>40185</v>
      </c>
      <c r="C112" s="23">
        <v>17113704</v>
      </c>
      <c r="D112" s="32" t="s">
        <v>219</v>
      </c>
      <c r="E112" s="48" t="s">
        <v>127</v>
      </c>
      <c r="F112" s="48" t="s">
        <v>127</v>
      </c>
      <c r="G112" s="48" t="s">
        <v>127</v>
      </c>
      <c r="H112" s="48" t="s">
        <v>127</v>
      </c>
      <c r="I112" s="48" t="s">
        <v>127</v>
      </c>
      <c r="J112" s="48" t="s">
        <v>127</v>
      </c>
      <c r="K112" s="48" t="s">
        <v>127</v>
      </c>
      <c r="L112" s="48" t="s">
        <v>127</v>
      </c>
      <c r="M112" s="48" t="s">
        <v>127</v>
      </c>
      <c r="N112" s="48" t="s">
        <v>127</v>
      </c>
      <c r="O112" s="48" t="s">
        <v>127</v>
      </c>
      <c r="P112" s="48" t="s">
        <v>127</v>
      </c>
      <c r="Q112" s="48" t="s">
        <v>127</v>
      </c>
      <c r="R112" s="48" t="s">
        <v>127</v>
      </c>
      <c r="S112" s="48" t="s">
        <v>127</v>
      </c>
      <c r="T112" s="48" t="s">
        <v>127</v>
      </c>
      <c r="U112" s="48" t="s">
        <v>127</v>
      </c>
      <c r="V112" s="48" t="s">
        <v>127</v>
      </c>
      <c r="W112" s="48" t="s">
        <v>127</v>
      </c>
      <c r="X112" s="48" t="s">
        <v>127</v>
      </c>
      <c r="Y112" s="48">
        <v>1.76</v>
      </c>
      <c r="Z112" s="48" t="s">
        <v>127</v>
      </c>
      <c r="AA112" s="48" t="s">
        <v>127</v>
      </c>
      <c r="AB112" s="48" t="s">
        <v>127</v>
      </c>
      <c r="AC112" s="48" t="s">
        <v>127</v>
      </c>
      <c r="AD112" s="48" t="s">
        <v>127</v>
      </c>
      <c r="AE112" s="48" t="s">
        <v>127</v>
      </c>
      <c r="AF112" s="48" t="s">
        <v>140</v>
      </c>
      <c r="AG112" s="48" t="s">
        <v>127</v>
      </c>
      <c r="AH112" s="48" t="s">
        <v>127</v>
      </c>
      <c r="AI112" s="48" t="s">
        <v>127</v>
      </c>
      <c r="AJ112" s="48" t="s">
        <v>127</v>
      </c>
      <c r="AK112" s="48" t="s">
        <v>127</v>
      </c>
      <c r="AL112" s="48" t="s">
        <v>127</v>
      </c>
      <c r="AM112" s="48" t="s">
        <v>127</v>
      </c>
      <c r="AN112" s="48" t="s">
        <v>127</v>
      </c>
      <c r="AO112" s="48" t="s">
        <v>127</v>
      </c>
      <c r="AP112" s="48" t="s">
        <v>127</v>
      </c>
      <c r="AQ112" s="48" t="s">
        <v>127</v>
      </c>
      <c r="AR112" s="48" t="s">
        <v>127</v>
      </c>
      <c r="AS112" s="48" t="s">
        <v>127</v>
      </c>
      <c r="AT112" s="48" t="s">
        <v>127</v>
      </c>
      <c r="AU112" s="48" t="s">
        <v>127</v>
      </c>
      <c r="AV112" s="48" t="s">
        <v>127</v>
      </c>
      <c r="AW112" s="48" t="s">
        <v>127</v>
      </c>
      <c r="AX112" s="48" t="s">
        <v>127</v>
      </c>
      <c r="AY112" s="48" t="s">
        <v>127</v>
      </c>
      <c r="AZ112" s="48" t="s">
        <v>127</v>
      </c>
      <c r="BA112" s="48" t="s">
        <v>127</v>
      </c>
      <c r="BB112" s="48" t="s">
        <v>127</v>
      </c>
      <c r="BC112" s="48" t="s">
        <v>127</v>
      </c>
      <c r="BD112" s="48" t="s">
        <v>154</v>
      </c>
      <c r="BE112" s="48" t="s">
        <v>127</v>
      </c>
      <c r="BF112" s="48" t="s">
        <v>127</v>
      </c>
      <c r="BG112" s="48" t="s">
        <v>127</v>
      </c>
      <c r="BH112" s="48" t="s">
        <v>127</v>
      </c>
      <c r="BI112" s="48" t="s">
        <v>127</v>
      </c>
      <c r="BJ112" s="48" t="s">
        <v>127</v>
      </c>
      <c r="BK112" s="48" t="s">
        <v>127</v>
      </c>
      <c r="BL112" s="48" t="s">
        <v>127</v>
      </c>
      <c r="BM112" s="48" t="s">
        <v>127</v>
      </c>
      <c r="BN112" s="24"/>
    </row>
    <row r="113" spans="1:66" ht="15" customHeight="1" x14ac:dyDescent="0.2">
      <c r="A113" s="23">
        <v>38</v>
      </c>
      <c r="B113" s="46">
        <v>40636</v>
      </c>
      <c r="C113" s="23">
        <v>17113704</v>
      </c>
      <c r="D113" s="32" t="s">
        <v>219</v>
      </c>
      <c r="E113" s="48" t="s">
        <v>127</v>
      </c>
      <c r="F113" s="48" t="s">
        <v>127</v>
      </c>
      <c r="G113" s="48" t="s">
        <v>127</v>
      </c>
      <c r="H113" s="48" t="s">
        <v>127</v>
      </c>
      <c r="I113" s="48" t="s">
        <v>127</v>
      </c>
      <c r="J113" s="48" t="s">
        <v>127</v>
      </c>
      <c r="K113" s="48" t="s">
        <v>127</v>
      </c>
      <c r="L113" s="48" t="s">
        <v>127</v>
      </c>
      <c r="M113" s="48" t="s">
        <v>127</v>
      </c>
      <c r="N113" s="48" t="s">
        <v>127</v>
      </c>
      <c r="O113" s="48" t="s">
        <v>127</v>
      </c>
      <c r="P113" s="48" t="s">
        <v>127</v>
      </c>
      <c r="Q113" s="48" t="s">
        <v>127</v>
      </c>
      <c r="R113" s="48" t="s">
        <v>127</v>
      </c>
      <c r="S113" s="48" t="s">
        <v>127</v>
      </c>
      <c r="T113" s="48" t="s">
        <v>127</v>
      </c>
      <c r="U113" s="48" t="s">
        <v>127</v>
      </c>
      <c r="V113" s="48" t="s">
        <v>127</v>
      </c>
      <c r="W113" s="48" t="s">
        <v>127</v>
      </c>
      <c r="X113" s="48" t="s">
        <v>127</v>
      </c>
      <c r="Y113" s="48">
        <v>2.71</v>
      </c>
      <c r="Z113" s="48" t="s">
        <v>127</v>
      </c>
      <c r="AA113" s="48" t="s">
        <v>127</v>
      </c>
      <c r="AB113" s="48" t="s">
        <v>127</v>
      </c>
      <c r="AC113" s="48" t="s">
        <v>127</v>
      </c>
      <c r="AD113" s="48" t="s">
        <v>127</v>
      </c>
      <c r="AE113" s="48" t="s">
        <v>127</v>
      </c>
      <c r="AF113" s="48" t="s">
        <v>127</v>
      </c>
      <c r="AG113" s="48" t="s">
        <v>127</v>
      </c>
      <c r="AH113" s="48" t="s">
        <v>127</v>
      </c>
      <c r="AI113" s="48" t="s">
        <v>127</v>
      </c>
      <c r="AJ113" s="48" t="s">
        <v>127</v>
      </c>
      <c r="AK113" s="48" t="s">
        <v>127</v>
      </c>
      <c r="AL113" s="48" t="s">
        <v>127</v>
      </c>
      <c r="AM113" s="48" t="s">
        <v>127</v>
      </c>
      <c r="AN113" s="48" t="s">
        <v>127</v>
      </c>
      <c r="AO113" s="48" t="s">
        <v>127</v>
      </c>
      <c r="AP113" s="48" t="s">
        <v>127</v>
      </c>
      <c r="AQ113" s="48" t="s">
        <v>127</v>
      </c>
      <c r="AR113" s="48" t="s">
        <v>127</v>
      </c>
      <c r="AS113" s="48" t="s">
        <v>127</v>
      </c>
      <c r="AT113" s="48" t="s">
        <v>127</v>
      </c>
      <c r="AU113" s="48" t="s">
        <v>127</v>
      </c>
      <c r="AV113" s="48" t="s">
        <v>127</v>
      </c>
      <c r="AW113" s="48" t="s">
        <v>127</v>
      </c>
      <c r="AX113" s="48">
        <v>6.77</v>
      </c>
      <c r="AY113" s="48" t="s">
        <v>127</v>
      </c>
      <c r="AZ113" s="48" t="s">
        <v>127</v>
      </c>
      <c r="BA113" s="48" t="s">
        <v>127</v>
      </c>
      <c r="BB113" s="48" t="s">
        <v>127</v>
      </c>
      <c r="BC113" s="48">
        <v>2.76</v>
      </c>
      <c r="BD113" s="48" t="s">
        <v>127</v>
      </c>
      <c r="BE113" s="48" t="s">
        <v>127</v>
      </c>
      <c r="BF113" s="48" t="s">
        <v>127</v>
      </c>
      <c r="BG113" s="48" t="s">
        <v>127</v>
      </c>
      <c r="BH113" s="48" t="s">
        <v>127</v>
      </c>
      <c r="BI113" s="48" t="s">
        <v>127</v>
      </c>
      <c r="BJ113" s="48" t="s">
        <v>127</v>
      </c>
      <c r="BK113" s="48" t="s">
        <v>127</v>
      </c>
      <c r="BL113" s="48" t="s">
        <v>127</v>
      </c>
      <c r="BM113" s="48" t="s">
        <v>127</v>
      </c>
      <c r="BN113" s="24"/>
    </row>
    <row r="114" spans="1:66" x14ac:dyDescent="0.2">
      <c r="A114" s="23">
        <v>38</v>
      </c>
      <c r="B114" s="46">
        <v>42214</v>
      </c>
      <c r="C114" s="23">
        <v>17113704</v>
      </c>
      <c r="D114" s="32" t="s">
        <v>219</v>
      </c>
      <c r="E114" s="48" t="s">
        <v>127</v>
      </c>
      <c r="F114" s="48" t="s">
        <v>127</v>
      </c>
      <c r="G114" s="48" t="s">
        <v>127</v>
      </c>
      <c r="H114" s="48" t="s">
        <v>127</v>
      </c>
      <c r="I114" s="48" t="s">
        <v>127</v>
      </c>
      <c r="J114" s="48" t="s">
        <v>127</v>
      </c>
      <c r="K114" s="48" t="s">
        <v>127</v>
      </c>
      <c r="L114" s="48" t="s">
        <v>127</v>
      </c>
      <c r="M114" s="48" t="s">
        <v>127</v>
      </c>
      <c r="N114" s="48" t="s">
        <v>127</v>
      </c>
      <c r="O114" s="48" t="s">
        <v>127</v>
      </c>
      <c r="P114" s="48" t="s">
        <v>127</v>
      </c>
      <c r="Q114" s="48" t="s">
        <v>127</v>
      </c>
      <c r="R114" s="48" t="s">
        <v>127</v>
      </c>
      <c r="S114" s="48" t="s">
        <v>127</v>
      </c>
      <c r="T114" s="48" t="s">
        <v>127</v>
      </c>
      <c r="U114" s="48" t="s">
        <v>127</v>
      </c>
      <c r="V114" s="48" t="s">
        <v>127</v>
      </c>
      <c r="W114" s="48" t="s">
        <v>127</v>
      </c>
      <c r="X114" s="48" t="s">
        <v>127</v>
      </c>
      <c r="Y114" s="48" t="s">
        <v>127</v>
      </c>
      <c r="Z114" s="48" t="s">
        <v>127</v>
      </c>
      <c r="AA114" s="48" t="s">
        <v>127</v>
      </c>
      <c r="AB114" s="48" t="s">
        <v>127</v>
      </c>
      <c r="AC114" s="48" t="s">
        <v>127</v>
      </c>
      <c r="AD114" s="48" t="s">
        <v>127</v>
      </c>
      <c r="AE114" s="48" t="s">
        <v>127</v>
      </c>
      <c r="AF114" s="48" t="s">
        <v>127</v>
      </c>
      <c r="AG114" s="48" t="s">
        <v>127</v>
      </c>
      <c r="AH114" s="48" t="s">
        <v>127</v>
      </c>
      <c r="AI114" s="48" t="s">
        <v>127</v>
      </c>
      <c r="AJ114" s="48" t="s">
        <v>127</v>
      </c>
      <c r="AK114" s="48" t="s">
        <v>127</v>
      </c>
      <c r="AL114" s="48" t="s">
        <v>127</v>
      </c>
      <c r="AM114" s="48" t="s">
        <v>127</v>
      </c>
      <c r="AN114" s="48" t="s">
        <v>127</v>
      </c>
      <c r="AO114" s="48" t="s">
        <v>127</v>
      </c>
      <c r="AP114" s="48" t="s">
        <v>127</v>
      </c>
      <c r="AQ114" s="48" t="s">
        <v>127</v>
      </c>
      <c r="AR114" s="48" t="s">
        <v>127</v>
      </c>
      <c r="AS114" s="48" t="s">
        <v>127</v>
      </c>
      <c r="AT114" s="48" t="s">
        <v>127</v>
      </c>
      <c r="AU114" s="48" t="s">
        <v>127</v>
      </c>
      <c r="AV114" s="48" t="s">
        <v>127</v>
      </c>
      <c r="AW114" s="48" t="s">
        <v>127</v>
      </c>
      <c r="AX114" s="48" t="s">
        <v>127</v>
      </c>
      <c r="AY114" s="48" t="s">
        <v>127</v>
      </c>
      <c r="AZ114" s="48" t="s">
        <v>127</v>
      </c>
      <c r="BA114" s="48" t="s">
        <v>127</v>
      </c>
      <c r="BB114" s="48" t="s">
        <v>127</v>
      </c>
      <c r="BC114" s="48" t="s">
        <v>127</v>
      </c>
      <c r="BD114" s="48" t="s">
        <v>127</v>
      </c>
      <c r="BE114" s="48" t="s">
        <v>127</v>
      </c>
      <c r="BF114" s="48" t="s">
        <v>127</v>
      </c>
      <c r="BG114" s="48" t="s">
        <v>127</v>
      </c>
      <c r="BH114" s="48" t="s">
        <v>127</v>
      </c>
      <c r="BI114" s="48" t="s">
        <v>127</v>
      </c>
      <c r="BJ114" s="48" t="s">
        <v>127</v>
      </c>
      <c r="BK114" s="48" t="s">
        <v>127</v>
      </c>
      <c r="BL114" s="48" t="s">
        <v>127</v>
      </c>
      <c r="BM114" s="48" t="s">
        <v>127</v>
      </c>
      <c r="BN114" s="24"/>
    </row>
    <row r="115" spans="1:66" x14ac:dyDescent="0.2">
      <c r="A115" s="23">
        <v>38</v>
      </c>
      <c r="B115" s="46">
        <v>42920</v>
      </c>
      <c r="C115" s="23">
        <v>17113704</v>
      </c>
      <c r="D115" s="32" t="s">
        <v>219</v>
      </c>
      <c r="E115" s="48" t="s">
        <v>127</v>
      </c>
      <c r="F115" s="48" t="s">
        <v>127</v>
      </c>
      <c r="G115" s="48" t="s">
        <v>127</v>
      </c>
      <c r="H115" s="48" t="s">
        <v>127</v>
      </c>
      <c r="I115" s="48" t="s">
        <v>127</v>
      </c>
      <c r="J115" s="48" t="s">
        <v>127</v>
      </c>
      <c r="K115" s="48" t="s">
        <v>127</v>
      </c>
      <c r="L115" s="48" t="s">
        <v>127</v>
      </c>
      <c r="M115" s="48" t="s">
        <v>127</v>
      </c>
      <c r="N115" s="48" t="s">
        <v>127</v>
      </c>
      <c r="O115" s="48" t="s">
        <v>127</v>
      </c>
      <c r="P115" s="48" t="s">
        <v>127</v>
      </c>
      <c r="Q115" s="48" t="s">
        <v>127</v>
      </c>
      <c r="R115" s="48" t="s">
        <v>127</v>
      </c>
      <c r="S115" s="48" t="s">
        <v>127</v>
      </c>
      <c r="T115" s="48" t="s">
        <v>127</v>
      </c>
      <c r="U115" s="48" t="s">
        <v>127</v>
      </c>
      <c r="V115" s="48" t="s">
        <v>127</v>
      </c>
      <c r="W115" s="48" t="s">
        <v>127</v>
      </c>
      <c r="X115" s="48" t="s">
        <v>127</v>
      </c>
      <c r="Y115" s="48" t="s">
        <v>127</v>
      </c>
      <c r="Z115" s="48" t="s">
        <v>127</v>
      </c>
      <c r="AA115" s="48" t="s">
        <v>127</v>
      </c>
      <c r="AB115" s="48" t="s">
        <v>127</v>
      </c>
      <c r="AC115" s="48" t="s">
        <v>127</v>
      </c>
      <c r="AD115" s="48" t="s">
        <v>127</v>
      </c>
      <c r="AE115" s="48" t="s">
        <v>127</v>
      </c>
      <c r="AF115" s="48" t="s">
        <v>127</v>
      </c>
      <c r="AG115" s="48" t="s">
        <v>127</v>
      </c>
      <c r="AH115" s="48" t="s">
        <v>127</v>
      </c>
      <c r="AI115" s="48" t="s">
        <v>127</v>
      </c>
      <c r="AJ115" s="48" t="s">
        <v>127</v>
      </c>
      <c r="AK115" s="48" t="s">
        <v>127</v>
      </c>
      <c r="AL115" s="48" t="s">
        <v>127</v>
      </c>
      <c r="AM115" s="48" t="s">
        <v>127</v>
      </c>
      <c r="AN115" s="48" t="s">
        <v>127</v>
      </c>
      <c r="AO115" s="48" t="s">
        <v>127</v>
      </c>
      <c r="AP115" s="48" t="s">
        <v>127</v>
      </c>
      <c r="AQ115" s="48" t="s">
        <v>127</v>
      </c>
      <c r="AR115" s="48" t="s">
        <v>127</v>
      </c>
      <c r="AS115" s="48" t="s">
        <v>127</v>
      </c>
      <c r="AT115" s="48" t="s">
        <v>127</v>
      </c>
      <c r="AU115" s="48" t="s">
        <v>127</v>
      </c>
      <c r="AV115" s="48" t="s">
        <v>127</v>
      </c>
      <c r="AW115" s="48" t="s">
        <v>127</v>
      </c>
      <c r="AX115" s="48" t="s">
        <v>170</v>
      </c>
      <c r="AY115" s="48" t="s">
        <v>127</v>
      </c>
      <c r="AZ115" s="48" t="s">
        <v>127</v>
      </c>
      <c r="BA115" s="48" t="s">
        <v>127</v>
      </c>
      <c r="BB115" s="48" t="s">
        <v>127</v>
      </c>
      <c r="BC115" s="48" t="s">
        <v>127</v>
      </c>
      <c r="BD115" s="48" t="s">
        <v>127</v>
      </c>
      <c r="BE115" s="48" t="s">
        <v>127</v>
      </c>
      <c r="BF115" s="48" t="s">
        <v>127</v>
      </c>
      <c r="BG115" s="48" t="s">
        <v>127</v>
      </c>
      <c r="BH115" s="48" t="s">
        <v>127</v>
      </c>
      <c r="BI115" s="48" t="s">
        <v>127</v>
      </c>
      <c r="BJ115" s="48" t="s">
        <v>127</v>
      </c>
      <c r="BK115" s="48" t="s">
        <v>127</v>
      </c>
      <c r="BL115" s="48" t="s">
        <v>127</v>
      </c>
      <c r="BM115" s="48" t="s">
        <v>127</v>
      </c>
      <c r="BN115" s="24"/>
    </row>
    <row r="116" spans="1:66" x14ac:dyDescent="0.2">
      <c r="A116" s="23">
        <v>38</v>
      </c>
      <c r="B116" s="46">
        <v>43598</v>
      </c>
      <c r="C116" s="23">
        <v>17113704</v>
      </c>
      <c r="D116" s="32" t="s">
        <v>219</v>
      </c>
      <c r="E116" s="48" t="s">
        <v>127</v>
      </c>
      <c r="F116" s="48" t="s">
        <v>127</v>
      </c>
      <c r="G116" s="81"/>
      <c r="H116" s="81"/>
      <c r="I116" s="81"/>
      <c r="J116" s="48" t="s">
        <v>127</v>
      </c>
      <c r="K116" s="48" t="s">
        <v>127</v>
      </c>
      <c r="L116" s="48" t="s">
        <v>127</v>
      </c>
      <c r="M116" s="48" t="s">
        <v>127</v>
      </c>
      <c r="N116" s="48" t="s">
        <v>127</v>
      </c>
      <c r="O116" s="81"/>
      <c r="P116" s="81"/>
      <c r="Q116" s="48" t="s">
        <v>127</v>
      </c>
      <c r="R116" s="48" t="s">
        <v>127</v>
      </c>
      <c r="S116" s="48" t="s">
        <v>127</v>
      </c>
      <c r="T116" s="48" t="s">
        <v>127</v>
      </c>
      <c r="U116" s="81"/>
      <c r="V116" s="48" t="s">
        <v>127</v>
      </c>
      <c r="W116" s="48" t="s">
        <v>127</v>
      </c>
      <c r="X116" s="48" t="s">
        <v>127</v>
      </c>
      <c r="Y116" s="48" t="s">
        <v>127</v>
      </c>
      <c r="Z116" s="48" t="s">
        <v>127</v>
      </c>
      <c r="AA116" s="48" t="s">
        <v>127</v>
      </c>
      <c r="AB116" s="81"/>
      <c r="AC116" s="81"/>
      <c r="AD116" s="81"/>
      <c r="AE116" s="81"/>
      <c r="AF116" s="48" t="s">
        <v>128</v>
      </c>
      <c r="AG116" s="81"/>
      <c r="AH116" s="81"/>
      <c r="AI116" s="48" t="s">
        <v>127</v>
      </c>
      <c r="AJ116" s="48" t="s">
        <v>127</v>
      </c>
      <c r="AK116" s="48" t="s">
        <v>127</v>
      </c>
      <c r="AL116" s="48" t="s">
        <v>127</v>
      </c>
      <c r="AM116" s="48" t="s">
        <v>127</v>
      </c>
      <c r="AN116" s="81"/>
      <c r="AO116" s="81"/>
      <c r="AP116" s="81"/>
      <c r="AQ116" s="48" t="s">
        <v>127</v>
      </c>
      <c r="AR116" s="81"/>
      <c r="AS116" s="48"/>
      <c r="AT116" s="48"/>
      <c r="AU116" s="48" t="s">
        <v>127</v>
      </c>
      <c r="AV116" s="48"/>
      <c r="AW116" s="48" t="s">
        <v>127</v>
      </c>
      <c r="AX116" s="48">
        <v>3.45</v>
      </c>
      <c r="AY116" s="48" t="s">
        <v>127</v>
      </c>
      <c r="AZ116" s="48" t="s">
        <v>127</v>
      </c>
      <c r="BA116" s="48"/>
      <c r="BB116" s="48"/>
      <c r="BC116" s="48" t="s">
        <v>127</v>
      </c>
      <c r="BD116" s="48" t="s">
        <v>128</v>
      </c>
      <c r="BE116" s="48" t="s">
        <v>127</v>
      </c>
      <c r="BF116" s="48" t="s">
        <v>127</v>
      </c>
      <c r="BG116" s="48" t="s">
        <v>128</v>
      </c>
      <c r="BH116" s="48" t="s">
        <v>127</v>
      </c>
      <c r="BI116" s="48" t="s">
        <v>127</v>
      </c>
      <c r="BJ116" s="48" t="s">
        <v>127</v>
      </c>
      <c r="BK116" s="48" t="s">
        <v>127</v>
      </c>
      <c r="BL116" s="48" t="s">
        <v>127</v>
      </c>
      <c r="BM116" s="48">
        <v>2</v>
      </c>
      <c r="BN116" s="24"/>
    </row>
    <row r="117" spans="1:66" x14ac:dyDescent="0.2">
      <c r="A117" s="23">
        <v>39</v>
      </c>
      <c r="B117" s="46">
        <v>42213</v>
      </c>
      <c r="C117" s="23">
        <v>17113801</v>
      </c>
      <c r="D117" s="32" t="s">
        <v>221</v>
      </c>
      <c r="E117" s="48" t="s">
        <v>127</v>
      </c>
      <c r="F117" s="48" t="s">
        <v>127</v>
      </c>
      <c r="G117" s="48" t="s">
        <v>127</v>
      </c>
      <c r="H117" s="48" t="s">
        <v>127</v>
      </c>
      <c r="I117" s="48" t="s">
        <v>127</v>
      </c>
      <c r="J117" s="48" t="s">
        <v>127</v>
      </c>
      <c r="K117" s="48" t="s">
        <v>127</v>
      </c>
      <c r="L117" s="48" t="s">
        <v>127</v>
      </c>
      <c r="M117" s="48" t="s">
        <v>127</v>
      </c>
      <c r="N117" s="48" t="s">
        <v>127</v>
      </c>
      <c r="O117" s="48" t="s">
        <v>127</v>
      </c>
      <c r="P117" s="48" t="s">
        <v>127</v>
      </c>
      <c r="Q117" s="48" t="s">
        <v>127</v>
      </c>
      <c r="R117" s="48" t="s">
        <v>127</v>
      </c>
      <c r="S117" s="48" t="s">
        <v>127</v>
      </c>
      <c r="T117" s="48" t="s">
        <v>127</v>
      </c>
      <c r="U117" s="48" t="s">
        <v>127</v>
      </c>
      <c r="V117" s="48" t="s">
        <v>127</v>
      </c>
      <c r="W117" s="48" t="s">
        <v>127</v>
      </c>
      <c r="X117" s="48" t="s">
        <v>127</v>
      </c>
      <c r="Y117" s="48" t="s">
        <v>127</v>
      </c>
      <c r="Z117" s="48" t="s">
        <v>127</v>
      </c>
      <c r="AA117" s="48" t="s">
        <v>127</v>
      </c>
      <c r="AB117" s="48" t="s">
        <v>127</v>
      </c>
      <c r="AC117" s="48" t="s">
        <v>127</v>
      </c>
      <c r="AD117" s="48" t="s">
        <v>127</v>
      </c>
      <c r="AE117" s="48" t="s">
        <v>127</v>
      </c>
      <c r="AF117" s="48" t="s">
        <v>127</v>
      </c>
      <c r="AG117" s="48" t="s">
        <v>127</v>
      </c>
      <c r="AH117" s="48" t="s">
        <v>127</v>
      </c>
      <c r="AI117" s="48" t="s">
        <v>127</v>
      </c>
      <c r="AJ117" s="48" t="s">
        <v>127</v>
      </c>
      <c r="AK117" s="48" t="s">
        <v>127</v>
      </c>
      <c r="AL117" s="48" t="s">
        <v>127</v>
      </c>
      <c r="AM117" s="48" t="s">
        <v>127</v>
      </c>
      <c r="AN117" s="48" t="s">
        <v>127</v>
      </c>
      <c r="AO117" s="48" t="s">
        <v>127</v>
      </c>
      <c r="AP117" s="48" t="s">
        <v>127</v>
      </c>
      <c r="AQ117" s="48" t="s">
        <v>127</v>
      </c>
      <c r="AR117" s="48" t="s">
        <v>127</v>
      </c>
      <c r="AS117" s="48" t="s">
        <v>127</v>
      </c>
      <c r="AT117" s="48" t="s">
        <v>127</v>
      </c>
      <c r="AU117" s="48" t="s">
        <v>127</v>
      </c>
      <c r="AV117" s="48" t="s">
        <v>127</v>
      </c>
      <c r="AW117" s="48" t="s">
        <v>127</v>
      </c>
      <c r="AX117" s="48" t="s">
        <v>127</v>
      </c>
      <c r="AY117" s="48" t="s">
        <v>127</v>
      </c>
      <c r="AZ117" s="48" t="s">
        <v>127</v>
      </c>
      <c r="BA117" s="48" t="s">
        <v>127</v>
      </c>
      <c r="BB117" s="48" t="s">
        <v>127</v>
      </c>
      <c r="BC117" s="48" t="s">
        <v>127</v>
      </c>
      <c r="BD117" s="48" t="s">
        <v>127</v>
      </c>
      <c r="BE117" s="48" t="s">
        <v>127</v>
      </c>
      <c r="BF117" s="48" t="s">
        <v>127</v>
      </c>
      <c r="BG117" s="48" t="s">
        <v>127</v>
      </c>
      <c r="BH117" s="48" t="s">
        <v>127</v>
      </c>
      <c r="BI117" s="48" t="s">
        <v>127</v>
      </c>
      <c r="BJ117" s="48" t="s">
        <v>127</v>
      </c>
      <c r="BK117" s="48" t="s">
        <v>127</v>
      </c>
      <c r="BL117" s="48" t="s">
        <v>127</v>
      </c>
      <c r="BM117" s="48" t="s">
        <v>127</v>
      </c>
      <c r="BN117" s="24"/>
    </row>
    <row r="118" spans="1:66" x14ac:dyDescent="0.2">
      <c r="A118" s="23">
        <v>40</v>
      </c>
      <c r="B118" s="46">
        <v>42213</v>
      </c>
      <c r="C118" s="23">
        <v>17113803</v>
      </c>
      <c r="D118" s="32" t="s">
        <v>222</v>
      </c>
      <c r="E118" s="48" t="s">
        <v>127</v>
      </c>
      <c r="F118" s="48" t="s">
        <v>127</v>
      </c>
      <c r="G118" s="48" t="s">
        <v>127</v>
      </c>
      <c r="H118" s="48" t="s">
        <v>127</v>
      </c>
      <c r="I118" s="48" t="s">
        <v>127</v>
      </c>
      <c r="J118" s="48" t="s">
        <v>127</v>
      </c>
      <c r="K118" s="48" t="s">
        <v>127</v>
      </c>
      <c r="L118" s="48" t="s">
        <v>127</v>
      </c>
      <c r="M118" s="48" t="s">
        <v>127</v>
      </c>
      <c r="N118" s="48" t="s">
        <v>127</v>
      </c>
      <c r="O118" s="48" t="s">
        <v>127</v>
      </c>
      <c r="P118" s="48" t="s">
        <v>127</v>
      </c>
      <c r="Q118" s="48" t="s">
        <v>127</v>
      </c>
      <c r="R118" s="48" t="s">
        <v>127</v>
      </c>
      <c r="S118" s="48" t="s">
        <v>127</v>
      </c>
      <c r="T118" s="48" t="s">
        <v>127</v>
      </c>
      <c r="U118" s="48" t="s">
        <v>127</v>
      </c>
      <c r="V118" s="48" t="s">
        <v>127</v>
      </c>
      <c r="W118" s="48" t="s">
        <v>127</v>
      </c>
      <c r="X118" s="48" t="s">
        <v>127</v>
      </c>
      <c r="Y118" s="48" t="s">
        <v>127</v>
      </c>
      <c r="Z118" s="48" t="s">
        <v>127</v>
      </c>
      <c r="AA118" s="48" t="s">
        <v>127</v>
      </c>
      <c r="AB118" s="48" t="s">
        <v>127</v>
      </c>
      <c r="AC118" s="48" t="s">
        <v>127</v>
      </c>
      <c r="AD118" s="48" t="s">
        <v>127</v>
      </c>
      <c r="AE118" s="48" t="s">
        <v>127</v>
      </c>
      <c r="AF118" s="48" t="s">
        <v>127</v>
      </c>
      <c r="AG118" s="48" t="s">
        <v>127</v>
      </c>
      <c r="AH118" s="48" t="s">
        <v>127</v>
      </c>
      <c r="AI118" s="48" t="s">
        <v>127</v>
      </c>
      <c r="AJ118" s="48" t="s">
        <v>127</v>
      </c>
      <c r="AK118" s="48" t="s">
        <v>127</v>
      </c>
      <c r="AL118" s="48" t="s">
        <v>127</v>
      </c>
      <c r="AM118" s="48" t="s">
        <v>127</v>
      </c>
      <c r="AN118" s="48" t="s">
        <v>127</v>
      </c>
      <c r="AO118" s="48" t="s">
        <v>127</v>
      </c>
      <c r="AP118" s="48" t="s">
        <v>127</v>
      </c>
      <c r="AQ118" s="48" t="s">
        <v>127</v>
      </c>
      <c r="AR118" s="48" t="s">
        <v>127</v>
      </c>
      <c r="AS118" s="48" t="s">
        <v>127</v>
      </c>
      <c r="AT118" s="48" t="s">
        <v>127</v>
      </c>
      <c r="AU118" s="48" t="s">
        <v>127</v>
      </c>
      <c r="AV118" s="48" t="s">
        <v>127</v>
      </c>
      <c r="AW118" s="48" t="s">
        <v>127</v>
      </c>
      <c r="AX118" s="48" t="s">
        <v>127</v>
      </c>
      <c r="AY118" s="48" t="s">
        <v>127</v>
      </c>
      <c r="AZ118" s="48" t="s">
        <v>127</v>
      </c>
      <c r="BA118" s="48" t="s">
        <v>127</v>
      </c>
      <c r="BB118" s="48" t="s">
        <v>127</v>
      </c>
      <c r="BC118" s="48" t="s">
        <v>127</v>
      </c>
      <c r="BD118" s="48" t="s">
        <v>127</v>
      </c>
      <c r="BE118" s="48" t="s">
        <v>127</v>
      </c>
      <c r="BF118" s="48" t="s">
        <v>127</v>
      </c>
      <c r="BG118" s="48" t="s">
        <v>127</v>
      </c>
      <c r="BH118" s="48" t="s">
        <v>127</v>
      </c>
      <c r="BI118" s="48" t="s">
        <v>127</v>
      </c>
      <c r="BJ118" s="48" t="s">
        <v>127</v>
      </c>
      <c r="BK118" s="48" t="s">
        <v>127</v>
      </c>
      <c r="BL118" s="48" t="s">
        <v>127</v>
      </c>
      <c r="BM118" s="48" t="s">
        <v>127</v>
      </c>
      <c r="BN118" s="24"/>
    </row>
    <row r="119" spans="1:66" x14ac:dyDescent="0.2">
      <c r="A119" s="23">
        <v>41</v>
      </c>
      <c r="B119" s="46">
        <v>42821</v>
      </c>
      <c r="C119" s="23">
        <v>17213302</v>
      </c>
      <c r="D119" s="32" t="s">
        <v>223</v>
      </c>
      <c r="E119" s="48" t="s">
        <v>127</v>
      </c>
      <c r="F119" s="48" t="s">
        <v>127</v>
      </c>
      <c r="G119" s="48" t="s">
        <v>127</v>
      </c>
      <c r="H119" s="48" t="s">
        <v>127</v>
      </c>
      <c r="I119" s="48" t="s">
        <v>127</v>
      </c>
      <c r="J119" s="48" t="s">
        <v>127</v>
      </c>
      <c r="K119" s="48" t="s">
        <v>127</v>
      </c>
      <c r="L119" s="48" t="s">
        <v>127</v>
      </c>
      <c r="M119" s="48" t="s">
        <v>127</v>
      </c>
      <c r="N119" s="48" t="s">
        <v>127</v>
      </c>
      <c r="O119" s="48" t="s">
        <v>127</v>
      </c>
      <c r="P119" s="48" t="s">
        <v>127</v>
      </c>
      <c r="Q119" s="48" t="s">
        <v>127</v>
      </c>
      <c r="R119" s="48" t="s">
        <v>127</v>
      </c>
      <c r="S119" s="48" t="s">
        <v>127</v>
      </c>
      <c r="T119" s="48" t="s">
        <v>127</v>
      </c>
      <c r="U119" s="48" t="s">
        <v>127</v>
      </c>
      <c r="V119" s="48" t="s">
        <v>127</v>
      </c>
      <c r="W119" s="48" t="s">
        <v>127</v>
      </c>
      <c r="X119" s="48" t="s">
        <v>127</v>
      </c>
      <c r="Y119" s="48" t="s">
        <v>127</v>
      </c>
      <c r="Z119" s="48" t="s">
        <v>127</v>
      </c>
      <c r="AA119" s="48" t="s">
        <v>127</v>
      </c>
      <c r="AB119" s="48" t="s">
        <v>127</v>
      </c>
      <c r="AC119" s="48" t="s">
        <v>127</v>
      </c>
      <c r="AD119" s="48" t="s">
        <v>127</v>
      </c>
      <c r="AE119" s="48" t="s">
        <v>127</v>
      </c>
      <c r="AF119" s="48" t="s">
        <v>127</v>
      </c>
      <c r="AG119" s="48" t="s">
        <v>127</v>
      </c>
      <c r="AH119" s="48" t="s">
        <v>127</v>
      </c>
      <c r="AI119" s="48" t="s">
        <v>127</v>
      </c>
      <c r="AJ119" s="48" t="s">
        <v>127</v>
      </c>
      <c r="AK119" s="48" t="s">
        <v>127</v>
      </c>
      <c r="AL119" s="48" t="s">
        <v>127</v>
      </c>
      <c r="AM119" s="48" t="s">
        <v>127</v>
      </c>
      <c r="AN119" s="48" t="s">
        <v>127</v>
      </c>
      <c r="AO119" s="48" t="s">
        <v>127</v>
      </c>
      <c r="AP119" s="48" t="s">
        <v>127</v>
      </c>
      <c r="AQ119" s="48" t="s">
        <v>127</v>
      </c>
      <c r="AR119" s="48" t="s">
        <v>127</v>
      </c>
      <c r="AS119" s="48" t="s">
        <v>127</v>
      </c>
      <c r="AT119" s="48" t="s">
        <v>127</v>
      </c>
      <c r="AU119" s="48" t="s">
        <v>127</v>
      </c>
      <c r="AV119" s="48" t="s">
        <v>127</v>
      </c>
      <c r="AW119" s="48" t="s">
        <v>127</v>
      </c>
      <c r="AX119" s="48" t="s">
        <v>127</v>
      </c>
      <c r="AY119" s="48" t="s">
        <v>127</v>
      </c>
      <c r="AZ119" s="48" t="s">
        <v>127</v>
      </c>
      <c r="BA119" s="48" t="s">
        <v>127</v>
      </c>
      <c r="BB119" s="48" t="s">
        <v>127</v>
      </c>
      <c r="BC119" s="48" t="s">
        <v>127</v>
      </c>
      <c r="BD119" s="48" t="s">
        <v>127</v>
      </c>
      <c r="BE119" s="48" t="s">
        <v>127</v>
      </c>
      <c r="BF119" s="48" t="s">
        <v>127</v>
      </c>
      <c r="BG119" s="48" t="s">
        <v>127</v>
      </c>
      <c r="BH119" s="48" t="s">
        <v>127</v>
      </c>
      <c r="BI119" s="48" t="s">
        <v>127</v>
      </c>
      <c r="BJ119" s="48" t="s">
        <v>127</v>
      </c>
      <c r="BK119" s="48" t="s">
        <v>127</v>
      </c>
      <c r="BL119" s="48" t="s">
        <v>127</v>
      </c>
      <c r="BM119" s="48" t="s">
        <v>127</v>
      </c>
      <c r="BN119" s="24"/>
    </row>
    <row r="120" spans="1:66" x14ac:dyDescent="0.2">
      <c r="A120" s="23">
        <v>41</v>
      </c>
      <c r="B120" s="46">
        <v>43531</v>
      </c>
      <c r="C120" s="23">
        <v>17213302</v>
      </c>
      <c r="D120" s="32" t="s">
        <v>223</v>
      </c>
      <c r="E120" s="48" t="s">
        <v>127</v>
      </c>
      <c r="F120" s="48" t="s">
        <v>127</v>
      </c>
      <c r="G120" s="81"/>
      <c r="H120" s="81"/>
      <c r="I120" s="81"/>
      <c r="J120" s="48" t="s">
        <v>127</v>
      </c>
      <c r="K120" s="48" t="s">
        <v>127</v>
      </c>
      <c r="L120" s="48" t="s">
        <v>127</v>
      </c>
      <c r="M120" s="48" t="s">
        <v>128</v>
      </c>
      <c r="N120" s="48" t="s">
        <v>127</v>
      </c>
      <c r="O120" s="81"/>
      <c r="P120" s="81"/>
      <c r="Q120" s="48" t="s">
        <v>127</v>
      </c>
      <c r="R120" s="48" t="s">
        <v>127</v>
      </c>
      <c r="S120" s="48" t="s">
        <v>127</v>
      </c>
      <c r="T120" s="48" t="s">
        <v>127</v>
      </c>
      <c r="U120" s="81"/>
      <c r="V120" s="48" t="s">
        <v>127</v>
      </c>
      <c r="W120" s="48" t="s">
        <v>127</v>
      </c>
      <c r="X120" s="48" t="s">
        <v>127</v>
      </c>
      <c r="Y120" s="48" t="s">
        <v>127</v>
      </c>
      <c r="Z120" s="48" t="s">
        <v>127</v>
      </c>
      <c r="AA120" s="48" t="s">
        <v>127</v>
      </c>
      <c r="AB120" s="81"/>
      <c r="AC120" s="81"/>
      <c r="AD120" s="81"/>
      <c r="AE120" s="81"/>
      <c r="AF120" s="48" t="s">
        <v>128</v>
      </c>
      <c r="AG120" s="81"/>
      <c r="AH120" s="81"/>
      <c r="AI120" s="48" t="s">
        <v>127</v>
      </c>
      <c r="AJ120" s="48" t="s">
        <v>127</v>
      </c>
      <c r="AK120" s="48" t="s">
        <v>127</v>
      </c>
      <c r="AL120" s="48" t="s">
        <v>127</v>
      </c>
      <c r="AM120" s="48" t="s">
        <v>127</v>
      </c>
      <c r="AN120" s="81"/>
      <c r="AO120" s="81"/>
      <c r="AP120" s="81"/>
      <c r="AQ120" s="48" t="s">
        <v>127</v>
      </c>
      <c r="AR120" s="81"/>
      <c r="AS120" s="48"/>
      <c r="AT120" s="48"/>
      <c r="AU120" s="48" t="s">
        <v>127</v>
      </c>
      <c r="AV120" s="48"/>
      <c r="AW120" s="48" t="s">
        <v>127</v>
      </c>
      <c r="AX120" s="48" t="s">
        <v>128</v>
      </c>
      <c r="AY120" s="48" t="s">
        <v>127</v>
      </c>
      <c r="AZ120" s="48" t="s">
        <v>127</v>
      </c>
      <c r="BA120" s="48"/>
      <c r="BB120" s="48"/>
      <c r="BC120" s="48" t="s">
        <v>128</v>
      </c>
      <c r="BD120" s="48" t="s">
        <v>128</v>
      </c>
      <c r="BE120" s="48" t="s">
        <v>127</v>
      </c>
      <c r="BF120" s="48" t="s">
        <v>127</v>
      </c>
      <c r="BG120" s="48" t="s">
        <v>127</v>
      </c>
      <c r="BH120" s="48" t="s">
        <v>127</v>
      </c>
      <c r="BI120" s="48" t="s">
        <v>127</v>
      </c>
      <c r="BJ120" s="48" t="s">
        <v>127</v>
      </c>
      <c r="BK120" s="48" t="s">
        <v>127</v>
      </c>
      <c r="BL120" s="48" t="s">
        <v>127</v>
      </c>
      <c r="BM120" s="48" t="s">
        <v>128</v>
      </c>
      <c r="BN120" s="24"/>
    </row>
    <row r="121" spans="1:66" x14ac:dyDescent="0.2">
      <c r="A121" s="23">
        <v>42</v>
      </c>
      <c r="B121" s="46">
        <v>42213</v>
      </c>
      <c r="C121" s="23">
        <v>17213403</v>
      </c>
      <c r="D121" s="32" t="s">
        <v>225</v>
      </c>
      <c r="E121" s="48" t="s">
        <v>127</v>
      </c>
      <c r="F121" s="48" t="s">
        <v>127</v>
      </c>
      <c r="G121" s="48" t="s">
        <v>127</v>
      </c>
      <c r="H121" s="48" t="s">
        <v>127</v>
      </c>
      <c r="I121" s="48" t="s">
        <v>127</v>
      </c>
      <c r="J121" s="48" t="s">
        <v>127</v>
      </c>
      <c r="K121" s="48" t="s">
        <v>127</v>
      </c>
      <c r="L121" s="48" t="s">
        <v>127</v>
      </c>
      <c r="M121" s="48" t="s">
        <v>127</v>
      </c>
      <c r="N121" s="48" t="s">
        <v>127</v>
      </c>
      <c r="O121" s="48" t="s">
        <v>127</v>
      </c>
      <c r="P121" s="48" t="s">
        <v>127</v>
      </c>
      <c r="Q121" s="48" t="s">
        <v>127</v>
      </c>
      <c r="R121" s="48" t="s">
        <v>127</v>
      </c>
      <c r="S121" s="48" t="s">
        <v>127</v>
      </c>
      <c r="T121" s="48" t="s">
        <v>127</v>
      </c>
      <c r="U121" s="48" t="s">
        <v>127</v>
      </c>
      <c r="V121" s="48" t="s">
        <v>127</v>
      </c>
      <c r="W121" s="48" t="s">
        <v>127</v>
      </c>
      <c r="X121" s="48" t="s">
        <v>127</v>
      </c>
      <c r="Y121" s="48" t="s">
        <v>127</v>
      </c>
      <c r="Z121" s="48" t="s">
        <v>127</v>
      </c>
      <c r="AA121" s="48" t="s">
        <v>127</v>
      </c>
      <c r="AB121" s="48" t="s">
        <v>127</v>
      </c>
      <c r="AC121" s="48" t="s">
        <v>127</v>
      </c>
      <c r="AD121" s="48" t="s">
        <v>127</v>
      </c>
      <c r="AE121" s="48" t="s">
        <v>127</v>
      </c>
      <c r="AF121" s="48" t="s">
        <v>127</v>
      </c>
      <c r="AG121" s="48" t="s">
        <v>127</v>
      </c>
      <c r="AH121" s="48" t="s">
        <v>127</v>
      </c>
      <c r="AI121" s="48" t="s">
        <v>127</v>
      </c>
      <c r="AJ121" s="48" t="s">
        <v>127</v>
      </c>
      <c r="AK121" s="48" t="s">
        <v>127</v>
      </c>
      <c r="AL121" s="48" t="s">
        <v>127</v>
      </c>
      <c r="AM121" s="48" t="s">
        <v>127</v>
      </c>
      <c r="AN121" s="48" t="s">
        <v>127</v>
      </c>
      <c r="AO121" s="48" t="s">
        <v>127</v>
      </c>
      <c r="AP121" s="48" t="s">
        <v>127</v>
      </c>
      <c r="AQ121" s="48" t="s">
        <v>127</v>
      </c>
      <c r="AR121" s="48" t="s">
        <v>127</v>
      </c>
      <c r="AS121" s="48" t="s">
        <v>127</v>
      </c>
      <c r="AT121" s="48" t="s">
        <v>127</v>
      </c>
      <c r="AU121" s="48" t="s">
        <v>127</v>
      </c>
      <c r="AV121" s="48" t="s">
        <v>127</v>
      </c>
      <c r="AW121" s="48" t="s">
        <v>127</v>
      </c>
      <c r="AX121" s="48" t="s">
        <v>127</v>
      </c>
      <c r="AY121" s="48" t="s">
        <v>127</v>
      </c>
      <c r="AZ121" s="48" t="s">
        <v>127</v>
      </c>
      <c r="BA121" s="48" t="s">
        <v>127</v>
      </c>
      <c r="BB121" s="48" t="s">
        <v>127</v>
      </c>
      <c r="BC121" s="48" t="s">
        <v>127</v>
      </c>
      <c r="BD121" s="48" t="s">
        <v>127</v>
      </c>
      <c r="BE121" s="48" t="s">
        <v>127</v>
      </c>
      <c r="BF121" s="48" t="s">
        <v>127</v>
      </c>
      <c r="BG121" s="48" t="s">
        <v>127</v>
      </c>
      <c r="BH121" s="48" t="s">
        <v>127</v>
      </c>
      <c r="BI121" s="48" t="s">
        <v>127</v>
      </c>
      <c r="BJ121" s="48" t="s">
        <v>127</v>
      </c>
      <c r="BK121" s="48" t="s">
        <v>127</v>
      </c>
      <c r="BL121" s="48" t="s">
        <v>127</v>
      </c>
      <c r="BM121" s="48" t="s">
        <v>127</v>
      </c>
      <c r="BN121" s="24"/>
    </row>
    <row r="122" spans="1:66" x14ac:dyDescent="0.2">
      <c r="A122" s="23">
        <v>42</v>
      </c>
      <c r="B122" s="46">
        <v>43605</v>
      </c>
      <c r="C122" s="23">
        <v>17213403</v>
      </c>
      <c r="D122" s="32" t="s">
        <v>226</v>
      </c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24"/>
    </row>
    <row r="123" spans="1:66" x14ac:dyDescent="0.2">
      <c r="A123" s="23">
        <v>43</v>
      </c>
      <c r="B123" s="46">
        <v>42257</v>
      </c>
      <c r="C123" s="23">
        <v>17213504</v>
      </c>
      <c r="D123" s="32" t="s">
        <v>227</v>
      </c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24"/>
    </row>
    <row r="124" spans="1:66" x14ac:dyDescent="0.2">
      <c r="A124" s="23">
        <v>43</v>
      </c>
      <c r="B124" s="46">
        <v>43667</v>
      </c>
      <c r="C124" s="23">
        <v>17213504</v>
      </c>
      <c r="D124" s="32" t="s">
        <v>227</v>
      </c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24"/>
    </row>
    <row r="125" spans="1:66" x14ac:dyDescent="0.2">
      <c r="A125" s="23">
        <v>44</v>
      </c>
      <c r="B125" s="46">
        <v>41416</v>
      </c>
      <c r="C125" s="23">
        <v>17213601</v>
      </c>
      <c r="D125" s="32" t="s">
        <v>228</v>
      </c>
      <c r="E125" s="48" t="s">
        <v>127</v>
      </c>
      <c r="F125" s="48" t="s">
        <v>127</v>
      </c>
      <c r="G125" s="48" t="s">
        <v>127</v>
      </c>
      <c r="H125" s="48" t="s">
        <v>127</v>
      </c>
      <c r="I125" s="48" t="s">
        <v>127</v>
      </c>
      <c r="J125" s="48" t="s">
        <v>127</v>
      </c>
      <c r="K125" s="48" t="s">
        <v>127</v>
      </c>
      <c r="L125" s="48" t="s">
        <v>127</v>
      </c>
      <c r="M125" s="48" t="s">
        <v>127</v>
      </c>
      <c r="N125" s="48" t="s">
        <v>127</v>
      </c>
      <c r="O125" s="48" t="s">
        <v>127</v>
      </c>
      <c r="P125" s="48" t="s">
        <v>127</v>
      </c>
      <c r="Q125" s="48" t="s">
        <v>127</v>
      </c>
      <c r="R125" s="48" t="s">
        <v>127</v>
      </c>
      <c r="S125" s="48" t="s">
        <v>127</v>
      </c>
      <c r="T125" s="48" t="s">
        <v>127</v>
      </c>
      <c r="U125" s="48" t="s">
        <v>127</v>
      </c>
      <c r="V125" s="48" t="s">
        <v>127</v>
      </c>
      <c r="W125" s="48" t="s">
        <v>127</v>
      </c>
      <c r="X125" s="48" t="s">
        <v>127</v>
      </c>
      <c r="Y125" s="48" t="s">
        <v>127</v>
      </c>
      <c r="Z125" s="48" t="s">
        <v>127</v>
      </c>
      <c r="AA125" s="48" t="s">
        <v>127</v>
      </c>
      <c r="AB125" s="48" t="s">
        <v>127</v>
      </c>
      <c r="AC125" s="48" t="s">
        <v>127</v>
      </c>
      <c r="AD125" s="48" t="s">
        <v>127</v>
      </c>
      <c r="AE125" s="48" t="s">
        <v>127</v>
      </c>
      <c r="AF125" s="48" t="s">
        <v>127</v>
      </c>
      <c r="AG125" s="48" t="s">
        <v>127</v>
      </c>
      <c r="AH125" s="48" t="s">
        <v>127</v>
      </c>
      <c r="AI125" s="48" t="s">
        <v>127</v>
      </c>
      <c r="AJ125" s="48" t="s">
        <v>127</v>
      </c>
      <c r="AK125" s="48" t="s">
        <v>127</v>
      </c>
      <c r="AL125" s="48" t="s">
        <v>127</v>
      </c>
      <c r="AM125" s="48" t="s">
        <v>127</v>
      </c>
      <c r="AN125" s="48" t="s">
        <v>127</v>
      </c>
      <c r="AO125" s="48" t="s">
        <v>127</v>
      </c>
      <c r="AP125" s="48" t="s">
        <v>127</v>
      </c>
      <c r="AQ125" s="48" t="s">
        <v>127</v>
      </c>
      <c r="AR125" s="48" t="s">
        <v>127</v>
      </c>
      <c r="AS125" s="48" t="s">
        <v>127</v>
      </c>
      <c r="AT125" s="48" t="s">
        <v>127</v>
      </c>
      <c r="AU125" s="48" t="s">
        <v>127</v>
      </c>
      <c r="AV125" s="48" t="s">
        <v>127</v>
      </c>
      <c r="AW125" s="48" t="s">
        <v>127</v>
      </c>
      <c r="AX125" s="48" t="s">
        <v>127</v>
      </c>
      <c r="AY125" s="48" t="s">
        <v>127</v>
      </c>
      <c r="AZ125" s="48" t="s">
        <v>127</v>
      </c>
      <c r="BA125" s="48" t="s">
        <v>127</v>
      </c>
      <c r="BB125" s="48" t="s">
        <v>127</v>
      </c>
      <c r="BC125" s="48" t="s">
        <v>127</v>
      </c>
      <c r="BD125" s="48" t="s">
        <v>127</v>
      </c>
      <c r="BE125" s="48" t="s">
        <v>127</v>
      </c>
      <c r="BF125" s="48" t="s">
        <v>127</v>
      </c>
      <c r="BG125" s="48" t="s">
        <v>127</v>
      </c>
      <c r="BH125" s="48" t="s">
        <v>127</v>
      </c>
      <c r="BI125" s="48" t="s">
        <v>127</v>
      </c>
      <c r="BJ125" s="48" t="s">
        <v>127</v>
      </c>
      <c r="BK125" s="48" t="s">
        <v>127</v>
      </c>
      <c r="BL125" s="48" t="s">
        <v>127</v>
      </c>
      <c r="BM125" s="48" t="s">
        <v>127</v>
      </c>
      <c r="BN125" s="24"/>
    </row>
    <row r="126" spans="1:66" x14ac:dyDescent="0.2">
      <c r="A126" s="23">
        <v>44</v>
      </c>
      <c r="B126" s="46">
        <v>42920</v>
      </c>
      <c r="C126" s="23">
        <v>17213601</v>
      </c>
      <c r="D126" s="32" t="s">
        <v>228</v>
      </c>
      <c r="E126" s="48" t="s">
        <v>127</v>
      </c>
      <c r="F126" s="48" t="s">
        <v>127</v>
      </c>
      <c r="G126" s="48" t="s">
        <v>127</v>
      </c>
      <c r="H126" s="48" t="s">
        <v>127</v>
      </c>
      <c r="I126" s="48" t="s">
        <v>127</v>
      </c>
      <c r="J126" s="48" t="s">
        <v>127</v>
      </c>
      <c r="K126" s="48" t="s">
        <v>127</v>
      </c>
      <c r="L126" s="48" t="s">
        <v>127</v>
      </c>
      <c r="M126" s="48" t="s">
        <v>127</v>
      </c>
      <c r="N126" s="48" t="s">
        <v>127</v>
      </c>
      <c r="O126" s="48" t="s">
        <v>127</v>
      </c>
      <c r="P126" s="48" t="s">
        <v>127</v>
      </c>
      <c r="Q126" s="48" t="s">
        <v>127</v>
      </c>
      <c r="R126" s="48" t="s">
        <v>127</v>
      </c>
      <c r="S126" s="48" t="s">
        <v>127</v>
      </c>
      <c r="T126" s="48" t="s">
        <v>127</v>
      </c>
      <c r="U126" s="48" t="s">
        <v>127</v>
      </c>
      <c r="V126" s="48" t="s">
        <v>127</v>
      </c>
      <c r="W126" s="48" t="s">
        <v>127</v>
      </c>
      <c r="X126" s="48" t="s">
        <v>127</v>
      </c>
      <c r="Y126" s="48" t="s">
        <v>127</v>
      </c>
      <c r="Z126" s="48" t="s">
        <v>127</v>
      </c>
      <c r="AA126" s="48" t="s">
        <v>127</v>
      </c>
      <c r="AB126" s="48" t="s">
        <v>127</v>
      </c>
      <c r="AC126" s="48" t="s">
        <v>127</v>
      </c>
      <c r="AD126" s="48" t="s">
        <v>127</v>
      </c>
      <c r="AE126" s="48" t="s">
        <v>127</v>
      </c>
      <c r="AF126" s="48" t="s">
        <v>127</v>
      </c>
      <c r="AG126" s="48" t="s">
        <v>127</v>
      </c>
      <c r="AH126" s="48" t="s">
        <v>127</v>
      </c>
      <c r="AI126" s="48" t="s">
        <v>127</v>
      </c>
      <c r="AJ126" s="48" t="s">
        <v>127</v>
      </c>
      <c r="AK126" s="48" t="s">
        <v>127</v>
      </c>
      <c r="AL126" s="48" t="s">
        <v>127</v>
      </c>
      <c r="AM126" s="48" t="s">
        <v>127</v>
      </c>
      <c r="AN126" s="48" t="s">
        <v>127</v>
      </c>
      <c r="AO126" s="48" t="s">
        <v>127</v>
      </c>
      <c r="AP126" s="48" t="s">
        <v>127</v>
      </c>
      <c r="AQ126" s="48" t="s">
        <v>127</v>
      </c>
      <c r="AR126" s="48" t="s">
        <v>127</v>
      </c>
      <c r="AS126" s="48" t="s">
        <v>127</v>
      </c>
      <c r="AT126" s="48" t="s">
        <v>127</v>
      </c>
      <c r="AU126" s="48" t="s">
        <v>127</v>
      </c>
      <c r="AV126" s="48" t="s">
        <v>127</v>
      </c>
      <c r="AW126" s="48" t="s">
        <v>127</v>
      </c>
      <c r="AX126" s="48" t="s">
        <v>127</v>
      </c>
      <c r="AY126" s="48" t="s">
        <v>127</v>
      </c>
      <c r="AZ126" s="48" t="s">
        <v>127</v>
      </c>
      <c r="BA126" s="48" t="s">
        <v>127</v>
      </c>
      <c r="BB126" s="48" t="s">
        <v>127</v>
      </c>
      <c r="BC126" s="48" t="s">
        <v>127</v>
      </c>
      <c r="BD126" s="48" t="s">
        <v>127</v>
      </c>
      <c r="BE126" s="48" t="s">
        <v>127</v>
      </c>
      <c r="BF126" s="48" t="s">
        <v>127</v>
      </c>
      <c r="BG126" s="48" t="s">
        <v>127</v>
      </c>
      <c r="BH126" s="48" t="s">
        <v>127</v>
      </c>
      <c r="BI126" s="48" t="s">
        <v>127</v>
      </c>
      <c r="BJ126" s="48" t="s">
        <v>127</v>
      </c>
      <c r="BK126" s="48" t="s">
        <v>127</v>
      </c>
      <c r="BL126" s="48" t="s">
        <v>127</v>
      </c>
      <c r="BM126" s="48" t="s">
        <v>127</v>
      </c>
      <c r="BN126" s="24"/>
    </row>
    <row r="127" spans="1:66" x14ac:dyDescent="0.2">
      <c r="A127" s="23">
        <v>44</v>
      </c>
      <c r="B127" s="46">
        <v>43600</v>
      </c>
      <c r="C127" s="23">
        <v>17213601</v>
      </c>
      <c r="D127" s="32" t="s">
        <v>228</v>
      </c>
      <c r="E127" s="48" t="s">
        <v>127</v>
      </c>
      <c r="F127" s="48" t="s">
        <v>127</v>
      </c>
      <c r="G127" s="81"/>
      <c r="H127" s="81"/>
      <c r="I127" s="81"/>
      <c r="J127" s="48" t="s">
        <v>127</v>
      </c>
      <c r="K127" s="48" t="s">
        <v>127</v>
      </c>
      <c r="L127" s="48" t="s">
        <v>127</v>
      </c>
      <c r="M127" s="48" t="s">
        <v>127</v>
      </c>
      <c r="N127" s="48" t="s">
        <v>127</v>
      </c>
      <c r="O127" s="81"/>
      <c r="P127" s="81"/>
      <c r="Q127" s="48" t="s">
        <v>127</v>
      </c>
      <c r="R127" s="48" t="s">
        <v>127</v>
      </c>
      <c r="S127" s="48" t="s">
        <v>127</v>
      </c>
      <c r="T127" s="48" t="s">
        <v>127</v>
      </c>
      <c r="U127" s="81"/>
      <c r="V127" s="48" t="s">
        <v>127</v>
      </c>
      <c r="W127" s="48" t="s">
        <v>127</v>
      </c>
      <c r="X127" s="48" t="s">
        <v>127</v>
      </c>
      <c r="Y127" s="48" t="s">
        <v>128</v>
      </c>
      <c r="Z127" s="48" t="s">
        <v>127</v>
      </c>
      <c r="AA127" s="48" t="s">
        <v>127</v>
      </c>
      <c r="AB127" s="81"/>
      <c r="AC127" s="81"/>
      <c r="AD127" s="81"/>
      <c r="AE127" s="81"/>
      <c r="AF127" s="48">
        <v>1.2585</v>
      </c>
      <c r="AG127" s="81"/>
      <c r="AH127" s="81"/>
      <c r="AI127" s="48" t="s">
        <v>127</v>
      </c>
      <c r="AJ127" s="48" t="s">
        <v>127</v>
      </c>
      <c r="AK127" s="48" t="s">
        <v>127</v>
      </c>
      <c r="AL127" s="48" t="s">
        <v>127</v>
      </c>
      <c r="AM127" s="48" t="s">
        <v>127</v>
      </c>
      <c r="AN127" s="81"/>
      <c r="AO127" s="81"/>
      <c r="AP127" s="81"/>
      <c r="AQ127" s="48" t="s">
        <v>127</v>
      </c>
      <c r="AR127" s="81"/>
      <c r="AS127" s="48"/>
      <c r="AT127" s="48"/>
      <c r="AU127" s="48" t="s">
        <v>127</v>
      </c>
      <c r="AV127" s="48"/>
      <c r="AW127" s="48" t="s">
        <v>127</v>
      </c>
      <c r="AX127" s="48">
        <v>20.565100000000001</v>
      </c>
      <c r="AY127" s="48" t="s">
        <v>127</v>
      </c>
      <c r="AZ127" s="48" t="s">
        <v>127</v>
      </c>
      <c r="BA127" s="48"/>
      <c r="BB127" s="48"/>
      <c r="BC127" s="48">
        <v>1.8241000000000001</v>
      </c>
      <c r="BD127" s="48">
        <v>2.5729000000000002</v>
      </c>
      <c r="BE127" s="48" t="s">
        <v>127</v>
      </c>
      <c r="BF127" s="48" t="s">
        <v>127</v>
      </c>
      <c r="BG127" s="48">
        <v>1.2351000000000001</v>
      </c>
      <c r="BH127" s="48" t="s">
        <v>127</v>
      </c>
      <c r="BI127" s="48" t="s">
        <v>127</v>
      </c>
      <c r="BJ127" s="48" t="s">
        <v>127</v>
      </c>
      <c r="BK127" s="48" t="s">
        <v>127</v>
      </c>
      <c r="BL127" s="48" t="s">
        <v>127</v>
      </c>
      <c r="BM127" s="48">
        <v>4</v>
      </c>
      <c r="BN127" s="24"/>
    </row>
    <row r="128" spans="1:66" x14ac:dyDescent="0.2">
      <c r="A128" s="23">
        <v>45</v>
      </c>
      <c r="B128" s="46">
        <v>40325</v>
      </c>
      <c r="C128" s="23">
        <v>17213602</v>
      </c>
      <c r="D128" s="32" t="s">
        <v>229</v>
      </c>
      <c r="E128" s="48" t="s">
        <v>127</v>
      </c>
      <c r="F128" s="48" t="s">
        <v>127</v>
      </c>
      <c r="G128" s="48" t="s">
        <v>127</v>
      </c>
      <c r="H128" s="48" t="s">
        <v>127</v>
      </c>
      <c r="I128" s="48" t="s">
        <v>127</v>
      </c>
      <c r="J128" s="48" t="s">
        <v>127</v>
      </c>
      <c r="K128" s="48">
        <v>8.9600000000000009</v>
      </c>
      <c r="L128" s="48" t="s">
        <v>127</v>
      </c>
      <c r="M128" s="48" t="s">
        <v>127</v>
      </c>
      <c r="N128" s="48" t="s">
        <v>127</v>
      </c>
      <c r="O128" s="48" t="s">
        <v>127</v>
      </c>
      <c r="P128" s="48" t="s">
        <v>127</v>
      </c>
      <c r="Q128" s="48" t="s">
        <v>127</v>
      </c>
      <c r="R128" s="48" t="s">
        <v>127</v>
      </c>
      <c r="S128" s="48" t="s">
        <v>127</v>
      </c>
      <c r="T128" s="48" t="s">
        <v>127</v>
      </c>
      <c r="U128" s="48" t="s">
        <v>127</v>
      </c>
      <c r="V128" s="48" t="s">
        <v>127</v>
      </c>
      <c r="W128" s="48" t="s">
        <v>127</v>
      </c>
      <c r="X128" s="48" t="s">
        <v>127</v>
      </c>
      <c r="Y128" s="48" t="s">
        <v>154</v>
      </c>
      <c r="Z128" s="48" t="s">
        <v>127</v>
      </c>
      <c r="AA128" s="48" t="s">
        <v>127</v>
      </c>
      <c r="AB128" s="48" t="s">
        <v>127</v>
      </c>
      <c r="AC128" s="48" t="s">
        <v>127</v>
      </c>
      <c r="AD128" s="48" t="s">
        <v>127</v>
      </c>
      <c r="AE128" s="48" t="s">
        <v>127</v>
      </c>
      <c r="AF128" s="48" t="s">
        <v>127</v>
      </c>
      <c r="AG128" s="48" t="s">
        <v>127</v>
      </c>
      <c r="AH128" s="48" t="s">
        <v>127</v>
      </c>
      <c r="AI128" s="48" t="s">
        <v>127</v>
      </c>
      <c r="AJ128" s="48" t="s">
        <v>127</v>
      </c>
      <c r="AK128" s="48" t="s">
        <v>127</v>
      </c>
      <c r="AL128" s="48" t="s">
        <v>127</v>
      </c>
      <c r="AM128" s="48" t="s">
        <v>127</v>
      </c>
      <c r="AN128" s="48" t="s">
        <v>127</v>
      </c>
      <c r="AO128" s="48" t="s">
        <v>127</v>
      </c>
      <c r="AP128" s="48" t="s">
        <v>127</v>
      </c>
      <c r="AQ128" s="48" t="s">
        <v>127</v>
      </c>
      <c r="AR128" s="48" t="s">
        <v>127</v>
      </c>
      <c r="AS128" s="48" t="s">
        <v>127</v>
      </c>
      <c r="AT128" s="48" t="s">
        <v>127</v>
      </c>
      <c r="AU128" s="48" t="s">
        <v>127</v>
      </c>
      <c r="AV128" s="48" t="s">
        <v>127</v>
      </c>
      <c r="AW128" s="48" t="s">
        <v>127</v>
      </c>
      <c r="AX128" s="48">
        <v>1261</v>
      </c>
      <c r="AY128" s="48" t="s">
        <v>127</v>
      </c>
      <c r="AZ128" s="48" t="s">
        <v>127</v>
      </c>
      <c r="BA128" s="48" t="s">
        <v>127</v>
      </c>
      <c r="BB128" s="48" t="s">
        <v>127</v>
      </c>
      <c r="BC128" s="48">
        <v>4.92</v>
      </c>
      <c r="BD128" s="48" t="s">
        <v>154</v>
      </c>
      <c r="BE128" s="48" t="s">
        <v>127</v>
      </c>
      <c r="BF128" s="48" t="s">
        <v>127</v>
      </c>
      <c r="BG128" s="48" t="s">
        <v>127</v>
      </c>
      <c r="BH128" s="48" t="s">
        <v>127</v>
      </c>
      <c r="BI128" s="48" t="s">
        <v>127</v>
      </c>
      <c r="BJ128" s="48" t="s">
        <v>127</v>
      </c>
      <c r="BK128" s="48" t="s">
        <v>127</v>
      </c>
      <c r="BL128" s="48" t="s">
        <v>127</v>
      </c>
      <c r="BM128" s="48" t="s">
        <v>127</v>
      </c>
      <c r="BN128" s="24"/>
    </row>
    <row r="129" spans="1:66" x14ac:dyDescent="0.2">
      <c r="A129" s="23">
        <v>45</v>
      </c>
      <c r="B129" s="46">
        <v>40674</v>
      </c>
      <c r="C129" s="23">
        <v>17213602</v>
      </c>
      <c r="D129" s="32" t="s">
        <v>229</v>
      </c>
      <c r="E129" s="48" t="s">
        <v>153</v>
      </c>
      <c r="F129" s="48"/>
      <c r="G129" s="48"/>
      <c r="H129" s="48"/>
      <c r="I129" s="48"/>
      <c r="J129" s="48" t="s">
        <v>153</v>
      </c>
      <c r="K129" s="48"/>
      <c r="L129" s="48"/>
      <c r="M129" s="48" t="s">
        <v>153</v>
      </c>
      <c r="N129" s="48"/>
      <c r="O129" s="48"/>
      <c r="P129" s="48"/>
      <c r="Q129" s="48" t="s">
        <v>179</v>
      </c>
      <c r="R129" s="48" t="s">
        <v>153</v>
      </c>
      <c r="S129" s="48"/>
      <c r="T129" s="48"/>
      <c r="U129" s="48"/>
      <c r="V129" s="48"/>
      <c r="W129" s="48" t="s">
        <v>153</v>
      </c>
      <c r="X129" s="48"/>
      <c r="Y129" s="48">
        <v>0.2</v>
      </c>
      <c r="Z129" s="48"/>
      <c r="AA129" s="48"/>
      <c r="AB129" s="48"/>
      <c r="AC129" s="48"/>
      <c r="AD129" s="48"/>
      <c r="AE129" s="48"/>
      <c r="AF129" s="48" t="s">
        <v>153</v>
      </c>
      <c r="AG129" s="48"/>
      <c r="AH129" s="48" t="s">
        <v>153</v>
      </c>
      <c r="AI129" s="48" t="s">
        <v>153</v>
      </c>
      <c r="AJ129" s="48"/>
      <c r="AK129" s="48"/>
      <c r="AL129" s="48" t="s">
        <v>153</v>
      </c>
      <c r="AM129" s="48"/>
      <c r="AN129" s="48"/>
      <c r="AO129" s="48"/>
      <c r="AP129" s="48"/>
      <c r="AQ129" s="48" t="s">
        <v>153</v>
      </c>
      <c r="AR129" s="48"/>
      <c r="AS129" s="48"/>
      <c r="AT129" s="48"/>
      <c r="AU129" s="48" t="s">
        <v>153</v>
      </c>
      <c r="AV129" s="48"/>
      <c r="AW129" s="48" t="s">
        <v>153</v>
      </c>
      <c r="AX129" s="48">
        <v>110.1</v>
      </c>
      <c r="AY129" s="48"/>
      <c r="AZ129" s="48"/>
      <c r="BA129" s="48"/>
      <c r="BB129" s="48"/>
      <c r="BC129" s="48">
        <v>1.7</v>
      </c>
      <c r="BD129" s="48" t="s">
        <v>153</v>
      </c>
      <c r="BE129" s="48"/>
      <c r="BF129" s="48"/>
      <c r="BG129" s="48"/>
      <c r="BH129" s="48"/>
      <c r="BI129" s="48"/>
      <c r="BJ129" s="48"/>
      <c r="BK129" s="48"/>
      <c r="BL129" s="48" t="s">
        <v>153</v>
      </c>
      <c r="BM129" s="48"/>
      <c r="BN129" s="24"/>
    </row>
    <row r="130" spans="1:66" x14ac:dyDescent="0.2">
      <c r="A130" s="23">
        <v>45</v>
      </c>
      <c r="B130" s="46">
        <v>42155</v>
      </c>
      <c r="C130" s="23">
        <v>17213602</v>
      </c>
      <c r="D130" s="32" t="s">
        <v>229</v>
      </c>
      <c r="E130" s="48" t="s">
        <v>127</v>
      </c>
      <c r="F130" s="48" t="s">
        <v>127</v>
      </c>
      <c r="G130" s="48" t="s">
        <v>127</v>
      </c>
      <c r="H130" s="48" t="s">
        <v>127</v>
      </c>
      <c r="I130" s="48" t="s">
        <v>127</v>
      </c>
      <c r="J130" s="48" t="s">
        <v>127</v>
      </c>
      <c r="K130" s="48" t="s">
        <v>127</v>
      </c>
      <c r="L130" s="48" t="s">
        <v>127</v>
      </c>
      <c r="M130" s="48" t="s">
        <v>127</v>
      </c>
      <c r="N130" s="48" t="s">
        <v>127</v>
      </c>
      <c r="O130" s="48" t="s">
        <v>127</v>
      </c>
      <c r="P130" s="48" t="s">
        <v>127</v>
      </c>
      <c r="Q130" s="48" t="s">
        <v>127</v>
      </c>
      <c r="R130" s="48" t="s">
        <v>127</v>
      </c>
      <c r="S130" s="48" t="s">
        <v>127</v>
      </c>
      <c r="T130" s="48" t="s">
        <v>127</v>
      </c>
      <c r="U130" s="48" t="s">
        <v>127</v>
      </c>
      <c r="V130" s="48" t="s">
        <v>127</v>
      </c>
      <c r="W130" s="48" t="s">
        <v>127</v>
      </c>
      <c r="X130" s="48" t="s">
        <v>127</v>
      </c>
      <c r="Y130" s="48" t="s">
        <v>127</v>
      </c>
      <c r="Z130" s="48" t="s">
        <v>127</v>
      </c>
      <c r="AA130" s="48" t="s">
        <v>127</v>
      </c>
      <c r="AB130" s="48" t="s">
        <v>127</v>
      </c>
      <c r="AC130" s="48" t="s">
        <v>127</v>
      </c>
      <c r="AD130" s="48" t="s">
        <v>127</v>
      </c>
      <c r="AE130" s="48" t="s">
        <v>127</v>
      </c>
      <c r="AF130" s="48" t="s">
        <v>127</v>
      </c>
      <c r="AG130" s="48" t="s">
        <v>127</v>
      </c>
      <c r="AH130" s="48" t="s">
        <v>127</v>
      </c>
      <c r="AI130" s="48" t="s">
        <v>127</v>
      </c>
      <c r="AJ130" s="48" t="s">
        <v>127</v>
      </c>
      <c r="AK130" s="48" t="s">
        <v>127</v>
      </c>
      <c r="AL130" s="48" t="s">
        <v>127</v>
      </c>
      <c r="AM130" s="48" t="s">
        <v>127</v>
      </c>
      <c r="AN130" s="48" t="s">
        <v>127</v>
      </c>
      <c r="AO130" s="48" t="s">
        <v>127</v>
      </c>
      <c r="AP130" s="48" t="s">
        <v>127</v>
      </c>
      <c r="AQ130" s="48" t="s">
        <v>127</v>
      </c>
      <c r="AR130" s="48" t="s">
        <v>127</v>
      </c>
      <c r="AS130" s="48" t="s">
        <v>127</v>
      </c>
      <c r="AT130" s="48" t="s">
        <v>127</v>
      </c>
      <c r="AU130" s="48" t="s">
        <v>127</v>
      </c>
      <c r="AV130" s="48" t="s">
        <v>127</v>
      </c>
      <c r="AW130" s="48" t="s">
        <v>127</v>
      </c>
      <c r="AX130" s="48">
        <v>44.6</v>
      </c>
      <c r="AY130" s="48" t="s">
        <v>127</v>
      </c>
      <c r="AZ130" s="48" t="s">
        <v>127</v>
      </c>
      <c r="BA130" s="48" t="s">
        <v>127</v>
      </c>
      <c r="BB130" s="48" t="s">
        <v>127</v>
      </c>
      <c r="BC130" s="48" t="s">
        <v>154</v>
      </c>
      <c r="BD130" s="48" t="s">
        <v>127</v>
      </c>
      <c r="BE130" s="48" t="s">
        <v>127</v>
      </c>
      <c r="BF130" s="48" t="s">
        <v>127</v>
      </c>
      <c r="BG130" s="48" t="s">
        <v>127</v>
      </c>
      <c r="BH130" s="48" t="s">
        <v>127</v>
      </c>
      <c r="BI130" s="48" t="s">
        <v>127</v>
      </c>
      <c r="BJ130" s="48" t="s">
        <v>127</v>
      </c>
      <c r="BK130" s="48" t="s">
        <v>127</v>
      </c>
      <c r="BL130" s="48" t="s">
        <v>127</v>
      </c>
      <c r="BM130" s="48" t="s">
        <v>168</v>
      </c>
      <c r="BN130" s="24"/>
    </row>
    <row r="131" spans="1:66" x14ac:dyDescent="0.2">
      <c r="A131" s="23">
        <v>45</v>
      </c>
      <c r="B131" s="46">
        <v>42912</v>
      </c>
      <c r="C131" s="23">
        <v>17213602</v>
      </c>
      <c r="D131" s="32" t="s">
        <v>229</v>
      </c>
      <c r="E131" s="48" t="s">
        <v>127</v>
      </c>
      <c r="F131" s="48" t="s">
        <v>127</v>
      </c>
      <c r="G131" s="48" t="s">
        <v>127</v>
      </c>
      <c r="H131" s="48" t="s">
        <v>127</v>
      </c>
      <c r="I131" s="48" t="s">
        <v>127</v>
      </c>
      <c r="J131" s="48" t="s">
        <v>127</v>
      </c>
      <c r="K131" s="48" t="s">
        <v>127</v>
      </c>
      <c r="L131" s="48" t="s">
        <v>127</v>
      </c>
      <c r="M131" s="48" t="s">
        <v>127</v>
      </c>
      <c r="N131" s="48" t="s">
        <v>127</v>
      </c>
      <c r="O131" s="48" t="s">
        <v>127</v>
      </c>
      <c r="P131" s="48" t="s">
        <v>127</v>
      </c>
      <c r="Q131" s="48" t="s">
        <v>127</v>
      </c>
      <c r="R131" s="48" t="s">
        <v>127</v>
      </c>
      <c r="S131" s="48" t="s">
        <v>127</v>
      </c>
      <c r="T131" s="48" t="s">
        <v>127</v>
      </c>
      <c r="U131" s="48" t="s">
        <v>127</v>
      </c>
      <c r="V131" s="48" t="s">
        <v>127</v>
      </c>
      <c r="W131" s="48" t="s">
        <v>127</v>
      </c>
      <c r="X131" s="48" t="s">
        <v>127</v>
      </c>
      <c r="Y131" s="48" t="s">
        <v>127</v>
      </c>
      <c r="Z131" s="48" t="s">
        <v>127</v>
      </c>
      <c r="AA131" s="48" t="s">
        <v>127</v>
      </c>
      <c r="AB131" s="48" t="s">
        <v>127</v>
      </c>
      <c r="AC131" s="48" t="s">
        <v>127</v>
      </c>
      <c r="AD131" s="48" t="s">
        <v>127</v>
      </c>
      <c r="AE131" s="48" t="s">
        <v>127</v>
      </c>
      <c r="AF131" s="48" t="s">
        <v>127</v>
      </c>
      <c r="AG131" s="48" t="s">
        <v>127</v>
      </c>
      <c r="AH131" s="48" t="s">
        <v>127</v>
      </c>
      <c r="AI131" s="48" t="s">
        <v>127</v>
      </c>
      <c r="AJ131" s="48" t="s">
        <v>127</v>
      </c>
      <c r="AK131" s="48" t="s">
        <v>127</v>
      </c>
      <c r="AL131" s="48" t="s">
        <v>127</v>
      </c>
      <c r="AM131" s="48" t="s">
        <v>127</v>
      </c>
      <c r="AN131" s="48" t="s">
        <v>127</v>
      </c>
      <c r="AO131" s="48" t="s">
        <v>127</v>
      </c>
      <c r="AP131" s="48" t="s">
        <v>127</v>
      </c>
      <c r="AQ131" s="48" t="s">
        <v>127</v>
      </c>
      <c r="AR131" s="48" t="s">
        <v>127</v>
      </c>
      <c r="AS131" s="48" t="s">
        <v>127</v>
      </c>
      <c r="AT131" s="48" t="s">
        <v>127</v>
      </c>
      <c r="AU131" s="48" t="s">
        <v>127</v>
      </c>
      <c r="AV131" s="48" t="s">
        <v>127</v>
      </c>
      <c r="AW131" s="48" t="s">
        <v>127</v>
      </c>
      <c r="AX131" s="48">
        <v>82.6</v>
      </c>
      <c r="AY131" s="48" t="s">
        <v>127</v>
      </c>
      <c r="AZ131" s="48" t="s">
        <v>127</v>
      </c>
      <c r="BA131" s="48" t="s">
        <v>127</v>
      </c>
      <c r="BB131" s="48" t="s">
        <v>127</v>
      </c>
      <c r="BC131" s="48">
        <v>2.68</v>
      </c>
      <c r="BD131" s="48" t="s">
        <v>127</v>
      </c>
      <c r="BE131" s="48" t="s">
        <v>127</v>
      </c>
      <c r="BF131" s="48" t="s">
        <v>127</v>
      </c>
      <c r="BG131" s="48" t="s">
        <v>127</v>
      </c>
      <c r="BH131" s="48" t="s">
        <v>127</v>
      </c>
      <c r="BI131" s="48" t="s">
        <v>127</v>
      </c>
      <c r="BJ131" s="48" t="s">
        <v>127</v>
      </c>
      <c r="BK131" s="48" t="s">
        <v>127</v>
      </c>
      <c r="BL131" s="48" t="s">
        <v>127</v>
      </c>
      <c r="BM131" s="48" t="s">
        <v>127</v>
      </c>
      <c r="BN131" s="24"/>
    </row>
    <row r="132" spans="1:66" x14ac:dyDescent="0.2">
      <c r="A132" s="24">
        <v>45</v>
      </c>
      <c r="B132" s="46">
        <v>43205</v>
      </c>
      <c r="C132" s="23">
        <v>17213602</v>
      </c>
      <c r="D132" s="32" t="s">
        <v>229</v>
      </c>
      <c r="E132" s="48" t="s">
        <v>127</v>
      </c>
      <c r="F132" s="48" t="s">
        <v>127</v>
      </c>
      <c r="G132" s="48" t="s">
        <v>127</v>
      </c>
      <c r="H132" s="48" t="s">
        <v>127</v>
      </c>
      <c r="I132" s="48" t="s">
        <v>127</v>
      </c>
      <c r="J132" s="48" t="s">
        <v>127</v>
      </c>
      <c r="K132" s="48">
        <v>4.1447000000000003</v>
      </c>
      <c r="L132" s="48" t="s">
        <v>127</v>
      </c>
      <c r="M132" s="48" t="s">
        <v>128</v>
      </c>
      <c r="N132" s="48" t="s">
        <v>127</v>
      </c>
      <c r="O132" s="48" t="s">
        <v>127</v>
      </c>
      <c r="P132" s="48" t="s">
        <v>127</v>
      </c>
      <c r="Q132" s="48" t="s">
        <v>127</v>
      </c>
      <c r="R132" s="48" t="s">
        <v>127</v>
      </c>
      <c r="S132" s="48" t="s">
        <v>127</v>
      </c>
      <c r="T132" s="48" t="s">
        <v>127</v>
      </c>
      <c r="U132" s="48" t="s">
        <v>127</v>
      </c>
      <c r="V132" s="48" t="s">
        <v>127</v>
      </c>
      <c r="W132" s="48" t="s">
        <v>127</v>
      </c>
      <c r="X132" s="48" t="s">
        <v>127</v>
      </c>
      <c r="Y132" s="48">
        <v>2.5701000000000001</v>
      </c>
      <c r="Z132" s="48" t="s">
        <v>127</v>
      </c>
      <c r="AA132" s="48" t="s">
        <v>127</v>
      </c>
      <c r="AB132" s="48" t="s">
        <v>127</v>
      </c>
      <c r="AC132" s="48" t="s">
        <v>127</v>
      </c>
      <c r="AD132" s="48" t="s">
        <v>127</v>
      </c>
      <c r="AE132" s="48" t="s">
        <v>127</v>
      </c>
      <c r="AF132" s="48" t="s">
        <v>127</v>
      </c>
      <c r="AG132" s="48" t="s">
        <v>127</v>
      </c>
      <c r="AH132" s="48" t="s">
        <v>127</v>
      </c>
      <c r="AI132" s="48" t="s">
        <v>127</v>
      </c>
      <c r="AJ132" s="48" t="s">
        <v>127</v>
      </c>
      <c r="AK132" s="48" t="s">
        <v>127</v>
      </c>
      <c r="AL132" s="48" t="s">
        <v>127</v>
      </c>
      <c r="AM132" s="48" t="s">
        <v>127</v>
      </c>
      <c r="AN132" s="48" t="s">
        <v>127</v>
      </c>
      <c r="AO132" s="48" t="s">
        <v>127</v>
      </c>
      <c r="AP132" s="48" t="s">
        <v>127</v>
      </c>
      <c r="AQ132" s="48" t="s">
        <v>127</v>
      </c>
      <c r="AR132" s="48" t="s">
        <v>127</v>
      </c>
      <c r="AS132" s="48" t="s">
        <v>127</v>
      </c>
      <c r="AT132" s="48" t="s">
        <v>127</v>
      </c>
      <c r="AU132" s="48" t="s">
        <v>127</v>
      </c>
      <c r="AV132" s="48" t="s">
        <v>127</v>
      </c>
      <c r="AW132" s="48" t="s">
        <v>127</v>
      </c>
      <c r="AX132" s="48">
        <f>9.6983*43</f>
        <v>417.02690000000001</v>
      </c>
      <c r="AY132" s="48" t="s">
        <v>127</v>
      </c>
      <c r="AZ132" s="48" t="s">
        <v>127</v>
      </c>
      <c r="BA132" s="48" t="s">
        <v>127</v>
      </c>
      <c r="BB132" s="48" t="s">
        <v>127</v>
      </c>
      <c r="BC132" s="48">
        <v>8.4524000000000008</v>
      </c>
      <c r="BD132" s="48" t="s">
        <v>127</v>
      </c>
      <c r="BE132" s="48" t="s">
        <v>127</v>
      </c>
      <c r="BF132" s="48" t="s">
        <v>127</v>
      </c>
      <c r="BG132" s="48" t="s">
        <v>127</v>
      </c>
      <c r="BH132" s="48" t="s">
        <v>127</v>
      </c>
      <c r="BI132" s="48" t="s">
        <v>127</v>
      </c>
      <c r="BJ132" s="48" t="s">
        <v>127</v>
      </c>
      <c r="BK132" s="48" t="s">
        <v>127</v>
      </c>
      <c r="BL132" s="48" t="s">
        <v>127</v>
      </c>
      <c r="BM132" s="48" t="s">
        <v>127</v>
      </c>
      <c r="BN132" s="24"/>
    </row>
    <row r="133" spans="1:66" x14ac:dyDescent="0.2">
      <c r="A133" s="23">
        <v>46</v>
      </c>
      <c r="B133" s="46">
        <v>40209</v>
      </c>
      <c r="C133" s="23">
        <v>17213603</v>
      </c>
      <c r="D133" s="32" t="s">
        <v>231</v>
      </c>
      <c r="E133" s="48">
        <v>1.88</v>
      </c>
      <c r="F133" s="48" t="s">
        <v>127</v>
      </c>
      <c r="G133" s="48" t="s">
        <v>127</v>
      </c>
      <c r="H133" s="48" t="s">
        <v>127</v>
      </c>
      <c r="I133" s="48" t="s">
        <v>127</v>
      </c>
      <c r="J133" s="48" t="s">
        <v>127</v>
      </c>
      <c r="K133" s="48" t="s">
        <v>127</v>
      </c>
      <c r="L133" s="48" t="s">
        <v>127</v>
      </c>
      <c r="M133" s="48" t="s">
        <v>127</v>
      </c>
      <c r="N133" s="48" t="s">
        <v>127</v>
      </c>
      <c r="O133" s="48" t="s">
        <v>127</v>
      </c>
      <c r="P133" s="48" t="s">
        <v>127</v>
      </c>
      <c r="Q133" s="48" t="s">
        <v>127</v>
      </c>
      <c r="R133" s="48" t="s">
        <v>127</v>
      </c>
      <c r="S133" s="48" t="s">
        <v>127</v>
      </c>
      <c r="T133" s="48" t="s">
        <v>127</v>
      </c>
      <c r="U133" s="48" t="s">
        <v>127</v>
      </c>
      <c r="V133" s="48" t="s">
        <v>127</v>
      </c>
      <c r="W133" s="48" t="s">
        <v>127</v>
      </c>
      <c r="X133" s="48" t="s">
        <v>127</v>
      </c>
      <c r="Y133" s="48" t="s">
        <v>127</v>
      </c>
      <c r="Z133" s="48" t="s">
        <v>127</v>
      </c>
      <c r="AA133" s="48" t="s">
        <v>127</v>
      </c>
      <c r="AB133" s="48" t="s">
        <v>127</v>
      </c>
      <c r="AC133" s="48" t="s">
        <v>127</v>
      </c>
      <c r="AD133" s="48" t="s">
        <v>127</v>
      </c>
      <c r="AE133" s="48" t="s">
        <v>127</v>
      </c>
      <c r="AF133" s="48" t="s">
        <v>140</v>
      </c>
      <c r="AG133" s="48" t="s">
        <v>127</v>
      </c>
      <c r="AH133" s="48" t="s">
        <v>127</v>
      </c>
      <c r="AI133" s="48" t="s">
        <v>127</v>
      </c>
      <c r="AJ133" s="48" t="s">
        <v>127</v>
      </c>
      <c r="AK133" s="48" t="s">
        <v>127</v>
      </c>
      <c r="AL133" s="48" t="s">
        <v>127</v>
      </c>
      <c r="AM133" s="48" t="s">
        <v>127</v>
      </c>
      <c r="AN133" s="48" t="s">
        <v>127</v>
      </c>
      <c r="AO133" s="48" t="s">
        <v>127</v>
      </c>
      <c r="AP133" s="48" t="s">
        <v>127</v>
      </c>
      <c r="AQ133" s="48" t="s">
        <v>127</v>
      </c>
      <c r="AR133" s="48" t="s">
        <v>127</v>
      </c>
      <c r="AS133" s="48" t="s">
        <v>127</v>
      </c>
      <c r="AT133" s="48" t="s">
        <v>127</v>
      </c>
      <c r="AU133" s="48" t="s">
        <v>127</v>
      </c>
      <c r="AV133" s="48" t="s">
        <v>127</v>
      </c>
      <c r="AW133" s="48" t="s">
        <v>127</v>
      </c>
      <c r="AX133" s="48">
        <v>3.22</v>
      </c>
      <c r="AY133" s="48" t="s">
        <v>127</v>
      </c>
      <c r="AZ133" s="48" t="s">
        <v>127</v>
      </c>
      <c r="BA133" s="48" t="s">
        <v>127</v>
      </c>
      <c r="BB133" s="48" t="s">
        <v>127</v>
      </c>
      <c r="BC133" s="48" t="s">
        <v>154</v>
      </c>
      <c r="BD133" s="48">
        <v>14.36</v>
      </c>
      <c r="BE133" s="48" t="s">
        <v>127</v>
      </c>
      <c r="BF133" s="48" t="s">
        <v>127</v>
      </c>
      <c r="BG133" s="48">
        <v>4.57</v>
      </c>
      <c r="BH133" s="48" t="s">
        <v>127</v>
      </c>
      <c r="BI133" s="48" t="s">
        <v>127</v>
      </c>
      <c r="BJ133" s="48">
        <v>2.7</v>
      </c>
      <c r="BK133" s="48" t="s">
        <v>127</v>
      </c>
      <c r="BL133" s="48" t="s">
        <v>127</v>
      </c>
      <c r="BM133" s="48">
        <f>4.11+4.11+5.58</f>
        <v>13.8</v>
      </c>
      <c r="BN133" s="24"/>
    </row>
    <row r="134" spans="1:66" x14ac:dyDescent="0.2">
      <c r="A134" s="23">
        <v>46</v>
      </c>
      <c r="B134" s="46">
        <v>40629</v>
      </c>
      <c r="C134" s="23">
        <v>17213603</v>
      </c>
      <c r="D134" s="32" t="s">
        <v>231</v>
      </c>
      <c r="E134" s="48" t="s">
        <v>127</v>
      </c>
      <c r="F134" s="48" t="s">
        <v>127</v>
      </c>
      <c r="G134" s="48" t="s">
        <v>127</v>
      </c>
      <c r="H134" s="48" t="s">
        <v>127</v>
      </c>
      <c r="I134" s="48" t="s">
        <v>127</v>
      </c>
      <c r="J134" s="48" t="s">
        <v>127</v>
      </c>
      <c r="K134" s="48" t="s">
        <v>127</v>
      </c>
      <c r="L134" s="48" t="s">
        <v>127</v>
      </c>
      <c r="M134" s="48" t="s">
        <v>127</v>
      </c>
      <c r="N134" s="48" t="s">
        <v>127</v>
      </c>
      <c r="O134" s="48" t="s">
        <v>127</v>
      </c>
      <c r="P134" s="48" t="s">
        <v>127</v>
      </c>
      <c r="Q134" s="48" t="s">
        <v>127</v>
      </c>
      <c r="R134" s="48" t="s">
        <v>127</v>
      </c>
      <c r="S134" s="48" t="s">
        <v>127</v>
      </c>
      <c r="T134" s="48" t="s">
        <v>127</v>
      </c>
      <c r="U134" s="48" t="s">
        <v>127</v>
      </c>
      <c r="V134" s="48" t="s">
        <v>127</v>
      </c>
      <c r="W134" s="48" t="s">
        <v>127</v>
      </c>
      <c r="X134" s="48" t="s">
        <v>127</v>
      </c>
      <c r="Y134" s="48" t="s">
        <v>127</v>
      </c>
      <c r="Z134" s="48" t="s">
        <v>127</v>
      </c>
      <c r="AA134" s="48" t="s">
        <v>127</v>
      </c>
      <c r="AB134" s="48" t="s">
        <v>127</v>
      </c>
      <c r="AC134" s="48" t="s">
        <v>127</v>
      </c>
      <c r="AD134" s="48" t="s">
        <v>127</v>
      </c>
      <c r="AE134" s="48" t="s">
        <v>127</v>
      </c>
      <c r="AF134" s="48" t="s">
        <v>127</v>
      </c>
      <c r="AG134" s="48" t="s">
        <v>127</v>
      </c>
      <c r="AH134" s="48" t="s">
        <v>127</v>
      </c>
      <c r="AI134" s="48" t="s">
        <v>127</v>
      </c>
      <c r="AJ134" s="48" t="s">
        <v>127</v>
      </c>
      <c r="AK134" s="48" t="s">
        <v>127</v>
      </c>
      <c r="AL134" s="48" t="s">
        <v>127</v>
      </c>
      <c r="AM134" s="48" t="s">
        <v>127</v>
      </c>
      <c r="AN134" s="48" t="s">
        <v>127</v>
      </c>
      <c r="AO134" s="48" t="s">
        <v>127</v>
      </c>
      <c r="AP134" s="48" t="s">
        <v>127</v>
      </c>
      <c r="AQ134" s="48" t="s">
        <v>127</v>
      </c>
      <c r="AR134" s="48" t="s">
        <v>127</v>
      </c>
      <c r="AS134" s="48" t="s">
        <v>127</v>
      </c>
      <c r="AT134" s="48" t="s">
        <v>127</v>
      </c>
      <c r="AU134" s="48" t="s">
        <v>127</v>
      </c>
      <c r="AV134" s="48" t="s">
        <v>127</v>
      </c>
      <c r="AW134" s="48" t="s">
        <v>127</v>
      </c>
      <c r="AX134" s="48">
        <v>10.93</v>
      </c>
      <c r="AY134" s="48" t="s">
        <v>127</v>
      </c>
      <c r="AZ134" s="48" t="s">
        <v>127</v>
      </c>
      <c r="BA134" s="48" t="s">
        <v>127</v>
      </c>
      <c r="BB134" s="48" t="s">
        <v>127</v>
      </c>
      <c r="BC134" s="48">
        <v>2.38</v>
      </c>
      <c r="BD134" s="48" t="s">
        <v>127</v>
      </c>
      <c r="BE134" s="48" t="s">
        <v>127</v>
      </c>
      <c r="BF134" s="48" t="s">
        <v>127</v>
      </c>
      <c r="BG134" s="48" t="s">
        <v>127</v>
      </c>
      <c r="BH134" s="48" t="s">
        <v>127</v>
      </c>
      <c r="BI134" s="48" t="s">
        <v>127</v>
      </c>
      <c r="BJ134" s="48" t="s">
        <v>127</v>
      </c>
      <c r="BK134" s="48" t="s">
        <v>127</v>
      </c>
      <c r="BL134" s="48" t="s">
        <v>127</v>
      </c>
      <c r="BM134" s="48" t="s">
        <v>127</v>
      </c>
      <c r="BN134" s="24"/>
    </row>
    <row r="135" spans="1:66" x14ac:dyDescent="0.2">
      <c r="A135" s="23">
        <v>46</v>
      </c>
      <c r="B135" s="46">
        <v>42115</v>
      </c>
      <c r="C135" s="23">
        <v>17213603</v>
      </c>
      <c r="D135" s="32" t="s">
        <v>231</v>
      </c>
      <c r="E135" s="48" t="s">
        <v>127</v>
      </c>
      <c r="F135" s="48" t="s">
        <v>127</v>
      </c>
      <c r="G135" s="48" t="s">
        <v>127</v>
      </c>
      <c r="H135" s="48" t="s">
        <v>127</v>
      </c>
      <c r="I135" s="48" t="s">
        <v>127</v>
      </c>
      <c r="J135" s="48" t="s">
        <v>127</v>
      </c>
      <c r="K135" s="48" t="s">
        <v>127</v>
      </c>
      <c r="L135" s="48" t="s">
        <v>127</v>
      </c>
      <c r="M135" s="48" t="s">
        <v>127</v>
      </c>
      <c r="N135" s="48" t="s">
        <v>127</v>
      </c>
      <c r="O135" s="48" t="s">
        <v>127</v>
      </c>
      <c r="P135" s="48" t="s">
        <v>127</v>
      </c>
      <c r="Q135" s="48" t="s">
        <v>127</v>
      </c>
      <c r="R135" s="48" t="s">
        <v>127</v>
      </c>
      <c r="S135" s="48" t="s">
        <v>127</v>
      </c>
      <c r="T135" s="48" t="s">
        <v>127</v>
      </c>
      <c r="U135" s="48" t="s">
        <v>127</v>
      </c>
      <c r="V135" s="48" t="s">
        <v>127</v>
      </c>
      <c r="W135" s="48" t="s">
        <v>127</v>
      </c>
      <c r="X135" s="48" t="s">
        <v>127</v>
      </c>
      <c r="Y135" s="48" t="s">
        <v>127</v>
      </c>
      <c r="Z135" s="48" t="s">
        <v>127</v>
      </c>
      <c r="AA135" s="48" t="s">
        <v>127</v>
      </c>
      <c r="AB135" s="48" t="s">
        <v>127</v>
      </c>
      <c r="AC135" s="48" t="s">
        <v>127</v>
      </c>
      <c r="AD135" s="48" t="s">
        <v>127</v>
      </c>
      <c r="AE135" s="48" t="s">
        <v>127</v>
      </c>
      <c r="AF135" s="48" t="s">
        <v>127</v>
      </c>
      <c r="AG135" s="48" t="s">
        <v>127</v>
      </c>
      <c r="AH135" s="48" t="s">
        <v>127</v>
      </c>
      <c r="AI135" s="48" t="s">
        <v>127</v>
      </c>
      <c r="AJ135" s="48" t="s">
        <v>127</v>
      </c>
      <c r="AK135" s="48" t="s">
        <v>127</v>
      </c>
      <c r="AL135" s="48" t="s">
        <v>127</v>
      </c>
      <c r="AM135" s="48" t="s">
        <v>127</v>
      </c>
      <c r="AN135" s="48" t="s">
        <v>127</v>
      </c>
      <c r="AO135" s="48" t="s">
        <v>127</v>
      </c>
      <c r="AP135" s="48" t="s">
        <v>127</v>
      </c>
      <c r="AQ135" s="48" t="s">
        <v>127</v>
      </c>
      <c r="AR135" s="48" t="s">
        <v>127</v>
      </c>
      <c r="AS135" s="48" t="s">
        <v>127</v>
      </c>
      <c r="AT135" s="48" t="s">
        <v>127</v>
      </c>
      <c r="AU135" s="48" t="s">
        <v>127</v>
      </c>
      <c r="AV135" s="48" t="s">
        <v>127</v>
      </c>
      <c r="AW135" s="48" t="s">
        <v>127</v>
      </c>
      <c r="AX135" s="48">
        <v>3.19</v>
      </c>
      <c r="AY135" s="48" t="s">
        <v>127</v>
      </c>
      <c r="AZ135" s="48" t="s">
        <v>127</v>
      </c>
      <c r="BA135" s="48" t="s">
        <v>127</v>
      </c>
      <c r="BB135" s="48" t="s">
        <v>127</v>
      </c>
      <c r="BC135" s="48" t="s">
        <v>154</v>
      </c>
      <c r="BD135" s="48" t="s">
        <v>154</v>
      </c>
      <c r="BE135" s="48" t="s">
        <v>127</v>
      </c>
      <c r="BF135" s="48" t="s">
        <v>127</v>
      </c>
      <c r="BG135" s="48" t="s">
        <v>127</v>
      </c>
      <c r="BH135" s="48" t="s">
        <v>127</v>
      </c>
      <c r="BI135" s="48" t="s">
        <v>127</v>
      </c>
      <c r="BJ135" s="48" t="s">
        <v>127</v>
      </c>
      <c r="BK135" s="48" t="s">
        <v>127</v>
      </c>
      <c r="BL135" s="48" t="s">
        <v>127</v>
      </c>
      <c r="BM135" s="48" t="s">
        <v>127</v>
      </c>
      <c r="BN135" s="24"/>
    </row>
    <row r="136" spans="1:66" x14ac:dyDescent="0.2">
      <c r="A136" s="23">
        <v>46</v>
      </c>
      <c r="B136" s="46">
        <v>42891</v>
      </c>
      <c r="C136" s="23">
        <v>17213603</v>
      </c>
      <c r="D136" s="32" t="s">
        <v>231</v>
      </c>
      <c r="E136" s="48" t="s">
        <v>127</v>
      </c>
      <c r="F136" s="48" t="s">
        <v>127</v>
      </c>
      <c r="G136" s="48" t="s">
        <v>127</v>
      </c>
      <c r="H136" s="48" t="s">
        <v>127</v>
      </c>
      <c r="I136" s="48" t="s">
        <v>127</v>
      </c>
      <c r="J136" s="48" t="s">
        <v>127</v>
      </c>
      <c r="K136" s="48" t="s">
        <v>127</v>
      </c>
      <c r="L136" s="48" t="s">
        <v>127</v>
      </c>
      <c r="M136" s="48" t="s">
        <v>127</v>
      </c>
      <c r="N136" s="48" t="s">
        <v>127</v>
      </c>
      <c r="O136" s="48" t="s">
        <v>127</v>
      </c>
      <c r="P136" s="48" t="s">
        <v>127</v>
      </c>
      <c r="Q136" s="48" t="s">
        <v>127</v>
      </c>
      <c r="R136" s="48" t="s">
        <v>127</v>
      </c>
      <c r="S136" s="48" t="s">
        <v>127</v>
      </c>
      <c r="T136" s="48" t="s">
        <v>127</v>
      </c>
      <c r="U136" s="48" t="s">
        <v>127</v>
      </c>
      <c r="V136" s="48" t="s">
        <v>127</v>
      </c>
      <c r="W136" s="48" t="s">
        <v>127</v>
      </c>
      <c r="X136" s="48" t="s">
        <v>127</v>
      </c>
      <c r="Y136" s="48" t="s">
        <v>127</v>
      </c>
      <c r="Z136" s="48" t="s">
        <v>127</v>
      </c>
      <c r="AA136" s="48" t="s">
        <v>127</v>
      </c>
      <c r="AB136" s="48" t="s">
        <v>127</v>
      </c>
      <c r="AC136" s="48" t="s">
        <v>127</v>
      </c>
      <c r="AD136" s="48" t="s">
        <v>127</v>
      </c>
      <c r="AE136" s="48" t="s">
        <v>127</v>
      </c>
      <c r="AF136" s="48" t="s">
        <v>127</v>
      </c>
      <c r="AG136" s="48" t="s">
        <v>127</v>
      </c>
      <c r="AH136" s="48" t="s">
        <v>127</v>
      </c>
      <c r="AI136" s="48" t="s">
        <v>127</v>
      </c>
      <c r="AJ136" s="48" t="s">
        <v>127</v>
      </c>
      <c r="AK136" s="48" t="s">
        <v>127</v>
      </c>
      <c r="AL136" s="48" t="s">
        <v>127</v>
      </c>
      <c r="AM136" s="48" t="s">
        <v>127</v>
      </c>
      <c r="AN136" s="48" t="s">
        <v>127</v>
      </c>
      <c r="AO136" s="48" t="s">
        <v>127</v>
      </c>
      <c r="AP136" s="48" t="s">
        <v>127</v>
      </c>
      <c r="AQ136" s="48" t="s">
        <v>127</v>
      </c>
      <c r="AR136" s="48" t="s">
        <v>127</v>
      </c>
      <c r="AS136" s="48" t="s">
        <v>127</v>
      </c>
      <c r="AT136" s="48" t="s">
        <v>127</v>
      </c>
      <c r="AU136" s="48" t="s">
        <v>127</v>
      </c>
      <c r="AV136" s="48" t="s">
        <v>127</v>
      </c>
      <c r="AW136" s="48" t="s">
        <v>127</v>
      </c>
      <c r="AX136" s="48" t="s">
        <v>127</v>
      </c>
      <c r="AY136" s="48" t="s">
        <v>127</v>
      </c>
      <c r="AZ136" s="48" t="s">
        <v>127</v>
      </c>
      <c r="BA136" s="48" t="s">
        <v>127</v>
      </c>
      <c r="BB136" s="48" t="s">
        <v>127</v>
      </c>
      <c r="BC136" s="48" t="s">
        <v>127</v>
      </c>
      <c r="BD136" s="48" t="s">
        <v>127</v>
      </c>
      <c r="BE136" s="48" t="s">
        <v>127</v>
      </c>
      <c r="BF136" s="48" t="s">
        <v>127</v>
      </c>
      <c r="BG136" s="48" t="s">
        <v>127</v>
      </c>
      <c r="BH136" s="48" t="s">
        <v>127</v>
      </c>
      <c r="BI136" s="48" t="s">
        <v>127</v>
      </c>
      <c r="BJ136" s="48" t="s">
        <v>127</v>
      </c>
      <c r="BK136" s="48" t="s">
        <v>127</v>
      </c>
      <c r="BL136" s="48" t="s">
        <v>127</v>
      </c>
      <c r="BM136" s="48" t="s">
        <v>127</v>
      </c>
      <c r="BN136" s="24"/>
    </row>
    <row r="137" spans="1:66" x14ac:dyDescent="0.2">
      <c r="A137" s="23">
        <v>46</v>
      </c>
      <c r="B137" s="46">
        <v>43514</v>
      </c>
      <c r="C137" s="23">
        <v>17213603</v>
      </c>
      <c r="D137" s="32" t="s">
        <v>231</v>
      </c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48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  <c r="AH137" s="81"/>
      <c r="AI137" s="81"/>
      <c r="AJ137" s="81"/>
      <c r="AK137" s="81"/>
      <c r="AL137" s="81"/>
      <c r="AM137" s="81"/>
      <c r="AN137" s="81"/>
      <c r="AO137" s="81"/>
      <c r="AP137" s="81"/>
      <c r="AQ137" s="81"/>
      <c r="AR137" s="81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24"/>
    </row>
    <row r="138" spans="1:66" x14ac:dyDescent="0.2">
      <c r="A138" s="23">
        <v>47</v>
      </c>
      <c r="B138" s="46">
        <v>41737</v>
      </c>
      <c r="C138" s="23">
        <v>17213604</v>
      </c>
      <c r="D138" s="32" t="s">
        <v>233</v>
      </c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24"/>
    </row>
    <row r="139" spans="1:66" x14ac:dyDescent="0.2">
      <c r="A139" s="23">
        <v>47</v>
      </c>
      <c r="B139" s="46">
        <v>41813</v>
      </c>
      <c r="C139" s="23">
        <v>17213604</v>
      </c>
      <c r="D139" s="32" t="s">
        <v>233</v>
      </c>
      <c r="E139" s="48" t="s">
        <v>127</v>
      </c>
      <c r="F139" s="48" t="s">
        <v>127</v>
      </c>
      <c r="G139" s="48" t="s">
        <v>127</v>
      </c>
      <c r="H139" s="48" t="s">
        <v>127</v>
      </c>
      <c r="I139" s="48" t="s">
        <v>127</v>
      </c>
      <c r="J139" s="48" t="s">
        <v>127</v>
      </c>
      <c r="K139" s="48" t="s">
        <v>127</v>
      </c>
      <c r="L139" s="48" t="s">
        <v>127</v>
      </c>
      <c r="M139" s="48" t="s">
        <v>127</v>
      </c>
      <c r="N139" s="48" t="s">
        <v>127</v>
      </c>
      <c r="O139" s="48" t="s">
        <v>127</v>
      </c>
      <c r="P139" s="48" t="s">
        <v>127</v>
      </c>
      <c r="Q139" s="48" t="s">
        <v>127</v>
      </c>
      <c r="R139" s="48" t="s">
        <v>127</v>
      </c>
      <c r="S139" s="48" t="s">
        <v>127</v>
      </c>
      <c r="T139" s="48" t="s">
        <v>127</v>
      </c>
      <c r="U139" s="48" t="s">
        <v>127</v>
      </c>
      <c r="V139" s="48" t="s">
        <v>127</v>
      </c>
      <c r="W139" s="48" t="s">
        <v>127</v>
      </c>
      <c r="X139" s="48" t="s">
        <v>127</v>
      </c>
      <c r="Y139" s="48" t="s">
        <v>127</v>
      </c>
      <c r="Z139" s="48" t="s">
        <v>127</v>
      </c>
      <c r="AA139" s="48" t="s">
        <v>127</v>
      </c>
      <c r="AB139" s="48" t="s">
        <v>127</v>
      </c>
      <c r="AC139" s="48" t="s">
        <v>127</v>
      </c>
      <c r="AD139" s="48" t="s">
        <v>127</v>
      </c>
      <c r="AE139" s="48" t="s">
        <v>127</v>
      </c>
      <c r="AF139" s="48" t="s">
        <v>127</v>
      </c>
      <c r="AG139" s="48" t="s">
        <v>127</v>
      </c>
      <c r="AH139" s="48" t="s">
        <v>127</v>
      </c>
      <c r="AI139" s="48" t="s">
        <v>127</v>
      </c>
      <c r="AJ139" s="48" t="s">
        <v>127</v>
      </c>
      <c r="AK139" s="48" t="s">
        <v>127</v>
      </c>
      <c r="AL139" s="48" t="s">
        <v>127</v>
      </c>
      <c r="AM139" s="48" t="s">
        <v>127</v>
      </c>
      <c r="AN139" s="48" t="s">
        <v>127</v>
      </c>
      <c r="AO139" s="48" t="s">
        <v>127</v>
      </c>
      <c r="AP139" s="48" t="s">
        <v>127</v>
      </c>
      <c r="AQ139" s="48" t="s">
        <v>127</v>
      </c>
      <c r="AR139" s="48" t="s">
        <v>127</v>
      </c>
      <c r="AS139" s="48" t="s">
        <v>127</v>
      </c>
      <c r="AT139" s="48" t="s">
        <v>127</v>
      </c>
      <c r="AU139" s="48" t="s">
        <v>127</v>
      </c>
      <c r="AV139" s="48" t="s">
        <v>127</v>
      </c>
      <c r="AW139" s="48" t="s">
        <v>127</v>
      </c>
      <c r="AX139" s="48" t="s">
        <v>154</v>
      </c>
      <c r="AY139" s="48" t="s">
        <v>127</v>
      </c>
      <c r="AZ139" s="48" t="s">
        <v>127</v>
      </c>
      <c r="BA139" s="48" t="s">
        <v>127</v>
      </c>
      <c r="BB139" s="48" t="s">
        <v>127</v>
      </c>
      <c r="BC139" s="48" t="s">
        <v>127</v>
      </c>
      <c r="BD139" s="48" t="s">
        <v>154</v>
      </c>
      <c r="BE139" s="48" t="s">
        <v>127</v>
      </c>
      <c r="BF139" s="48" t="s">
        <v>127</v>
      </c>
      <c r="BG139" s="48" t="s">
        <v>127</v>
      </c>
      <c r="BH139" s="48" t="s">
        <v>127</v>
      </c>
      <c r="BI139" s="48" t="s">
        <v>127</v>
      </c>
      <c r="BJ139" s="48" t="s">
        <v>127</v>
      </c>
      <c r="BK139" s="48" t="s">
        <v>127</v>
      </c>
      <c r="BL139" s="48" t="s">
        <v>127</v>
      </c>
      <c r="BM139" s="48" t="s">
        <v>127</v>
      </c>
      <c r="BN139" s="24"/>
    </row>
    <row r="140" spans="1:66" x14ac:dyDescent="0.2">
      <c r="A140" s="23">
        <v>47</v>
      </c>
      <c r="B140" s="46">
        <v>42162</v>
      </c>
      <c r="C140" s="23">
        <v>17213604</v>
      </c>
      <c r="D140" s="32" t="s">
        <v>233</v>
      </c>
      <c r="E140" s="48" t="s">
        <v>127</v>
      </c>
      <c r="F140" s="48" t="s">
        <v>127</v>
      </c>
      <c r="G140" s="48" t="s">
        <v>127</v>
      </c>
      <c r="H140" s="48" t="s">
        <v>127</v>
      </c>
      <c r="I140" s="48" t="s">
        <v>127</v>
      </c>
      <c r="J140" s="48" t="s">
        <v>127</v>
      </c>
      <c r="K140" s="48" t="s">
        <v>127</v>
      </c>
      <c r="L140" s="48" t="s">
        <v>127</v>
      </c>
      <c r="M140" s="48" t="s">
        <v>127</v>
      </c>
      <c r="N140" s="48" t="s">
        <v>127</v>
      </c>
      <c r="O140" s="48" t="s">
        <v>127</v>
      </c>
      <c r="P140" s="48" t="s">
        <v>127</v>
      </c>
      <c r="Q140" s="48" t="s">
        <v>127</v>
      </c>
      <c r="R140" s="48" t="s">
        <v>127</v>
      </c>
      <c r="S140" s="48" t="s">
        <v>127</v>
      </c>
      <c r="T140" s="48" t="s">
        <v>127</v>
      </c>
      <c r="U140" s="48" t="s">
        <v>127</v>
      </c>
      <c r="V140" s="48" t="s">
        <v>127</v>
      </c>
      <c r="W140" s="48" t="s">
        <v>127</v>
      </c>
      <c r="X140" s="48" t="s">
        <v>127</v>
      </c>
      <c r="Y140" s="48" t="s">
        <v>127</v>
      </c>
      <c r="Z140" s="48" t="s">
        <v>127</v>
      </c>
      <c r="AA140" s="48" t="s">
        <v>127</v>
      </c>
      <c r="AB140" s="48" t="s">
        <v>127</v>
      </c>
      <c r="AC140" s="48" t="s">
        <v>127</v>
      </c>
      <c r="AD140" s="48" t="s">
        <v>127</v>
      </c>
      <c r="AE140" s="48" t="s">
        <v>127</v>
      </c>
      <c r="AF140" s="48" t="s">
        <v>127</v>
      </c>
      <c r="AG140" s="48" t="s">
        <v>127</v>
      </c>
      <c r="AH140" s="48" t="s">
        <v>127</v>
      </c>
      <c r="AI140" s="48" t="s">
        <v>127</v>
      </c>
      <c r="AJ140" s="48" t="s">
        <v>127</v>
      </c>
      <c r="AK140" s="48" t="s">
        <v>127</v>
      </c>
      <c r="AL140" s="48" t="s">
        <v>127</v>
      </c>
      <c r="AM140" s="48" t="s">
        <v>127</v>
      </c>
      <c r="AN140" s="48" t="s">
        <v>127</v>
      </c>
      <c r="AO140" s="48" t="s">
        <v>127</v>
      </c>
      <c r="AP140" s="48" t="s">
        <v>127</v>
      </c>
      <c r="AQ140" s="48" t="s">
        <v>127</v>
      </c>
      <c r="AR140" s="48" t="s">
        <v>127</v>
      </c>
      <c r="AS140" s="48" t="s">
        <v>127</v>
      </c>
      <c r="AT140" s="48" t="s">
        <v>127</v>
      </c>
      <c r="AU140" s="48" t="s">
        <v>127</v>
      </c>
      <c r="AV140" s="48" t="s">
        <v>127</v>
      </c>
      <c r="AW140" s="48" t="s">
        <v>127</v>
      </c>
      <c r="AX140" s="48">
        <v>5.45</v>
      </c>
      <c r="AY140" s="48" t="s">
        <v>127</v>
      </c>
      <c r="AZ140" s="48" t="s">
        <v>127</v>
      </c>
      <c r="BA140" s="48" t="s">
        <v>127</v>
      </c>
      <c r="BB140" s="48" t="s">
        <v>127</v>
      </c>
      <c r="BC140" s="48" t="s">
        <v>154</v>
      </c>
      <c r="BD140" s="48" t="s">
        <v>127</v>
      </c>
      <c r="BE140" s="48" t="s">
        <v>127</v>
      </c>
      <c r="BF140" s="48" t="s">
        <v>127</v>
      </c>
      <c r="BG140" s="48" t="s">
        <v>127</v>
      </c>
      <c r="BH140" s="48" t="s">
        <v>127</v>
      </c>
      <c r="BI140" s="48" t="s">
        <v>127</v>
      </c>
      <c r="BJ140" s="48" t="s">
        <v>127</v>
      </c>
      <c r="BK140" s="48" t="s">
        <v>127</v>
      </c>
      <c r="BL140" s="48" t="s">
        <v>127</v>
      </c>
      <c r="BM140" s="48" t="s">
        <v>168</v>
      </c>
      <c r="BN140" s="24"/>
    </row>
    <row r="141" spans="1:66" x14ac:dyDescent="0.2">
      <c r="A141" s="23">
        <v>47</v>
      </c>
      <c r="B141" s="46">
        <v>42878</v>
      </c>
      <c r="C141" s="23">
        <v>17213604</v>
      </c>
      <c r="D141" s="32" t="s">
        <v>233</v>
      </c>
      <c r="E141" s="48" t="s">
        <v>127</v>
      </c>
      <c r="F141" s="48" t="s">
        <v>127</v>
      </c>
      <c r="G141" s="48" t="s">
        <v>127</v>
      </c>
      <c r="H141" s="48" t="s">
        <v>127</v>
      </c>
      <c r="I141" s="48" t="s">
        <v>127</v>
      </c>
      <c r="J141" s="48" t="s">
        <v>127</v>
      </c>
      <c r="K141" s="48" t="s">
        <v>127</v>
      </c>
      <c r="L141" s="48" t="s">
        <v>127</v>
      </c>
      <c r="M141" s="48" t="s">
        <v>127</v>
      </c>
      <c r="N141" s="48" t="s">
        <v>127</v>
      </c>
      <c r="O141" s="48" t="s">
        <v>127</v>
      </c>
      <c r="P141" s="48" t="s">
        <v>127</v>
      </c>
      <c r="Q141" s="48" t="s">
        <v>127</v>
      </c>
      <c r="R141" s="48" t="s">
        <v>127</v>
      </c>
      <c r="S141" s="48" t="s">
        <v>127</v>
      </c>
      <c r="T141" s="48" t="s">
        <v>127</v>
      </c>
      <c r="U141" s="48" t="s">
        <v>127</v>
      </c>
      <c r="V141" s="48" t="s">
        <v>127</v>
      </c>
      <c r="W141" s="48" t="s">
        <v>127</v>
      </c>
      <c r="X141" s="48" t="s">
        <v>127</v>
      </c>
      <c r="Y141" s="48" t="s">
        <v>127</v>
      </c>
      <c r="Z141" s="48" t="s">
        <v>127</v>
      </c>
      <c r="AA141" s="48" t="s">
        <v>127</v>
      </c>
      <c r="AB141" s="48" t="s">
        <v>127</v>
      </c>
      <c r="AC141" s="48" t="s">
        <v>127</v>
      </c>
      <c r="AD141" s="48" t="s">
        <v>127</v>
      </c>
      <c r="AE141" s="48" t="s">
        <v>127</v>
      </c>
      <c r="AF141" s="48" t="s">
        <v>127</v>
      </c>
      <c r="AG141" s="48" t="s">
        <v>127</v>
      </c>
      <c r="AH141" s="48" t="s">
        <v>127</v>
      </c>
      <c r="AI141" s="48" t="s">
        <v>127</v>
      </c>
      <c r="AJ141" s="48" t="s">
        <v>127</v>
      </c>
      <c r="AK141" s="48" t="s">
        <v>127</v>
      </c>
      <c r="AL141" s="48" t="s">
        <v>127</v>
      </c>
      <c r="AM141" s="48" t="s">
        <v>127</v>
      </c>
      <c r="AN141" s="48" t="s">
        <v>127</v>
      </c>
      <c r="AO141" s="48" t="s">
        <v>127</v>
      </c>
      <c r="AP141" s="48" t="s">
        <v>127</v>
      </c>
      <c r="AQ141" s="48" t="s">
        <v>127</v>
      </c>
      <c r="AR141" s="48" t="s">
        <v>127</v>
      </c>
      <c r="AS141" s="48" t="s">
        <v>127</v>
      </c>
      <c r="AT141" s="48" t="s">
        <v>127</v>
      </c>
      <c r="AU141" s="48" t="s">
        <v>127</v>
      </c>
      <c r="AV141" s="48" t="s">
        <v>127</v>
      </c>
      <c r="AW141" s="48" t="s">
        <v>127</v>
      </c>
      <c r="AX141" s="48" t="s">
        <v>170</v>
      </c>
      <c r="AY141" s="48" t="s">
        <v>127</v>
      </c>
      <c r="AZ141" s="48" t="s">
        <v>127</v>
      </c>
      <c r="BA141" s="48" t="s">
        <v>127</v>
      </c>
      <c r="BB141" s="48" t="s">
        <v>127</v>
      </c>
      <c r="BC141" s="48" t="s">
        <v>127</v>
      </c>
      <c r="BD141" s="48" t="s">
        <v>127</v>
      </c>
      <c r="BE141" s="48" t="s">
        <v>127</v>
      </c>
      <c r="BF141" s="48" t="s">
        <v>127</v>
      </c>
      <c r="BG141" s="48" t="s">
        <v>127</v>
      </c>
      <c r="BH141" s="48" t="s">
        <v>127</v>
      </c>
      <c r="BI141" s="48" t="s">
        <v>127</v>
      </c>
      <c r="BJ141" s="48" t="s">
        <v>127</v>
      </c>
      <c r="BK141" s="48" t="s">
        <v>127</v>
      </c>
      <c r="BL141" s="48" t="s">
        <v>127</v>
      </c>
      <c r="BM141" s="48" t="s">
        <v>127</v>
      </c>
      <c r="BN141" s="24"/>
    </row>
    <row r="142" spans="1:66" x14ac:dyDescent="0.2">
      <c r="A142" s="23">
        <v>47</v>
      </c>
      <c r="B142" s="46">
        <v>43222</v>
      </c>
      <c r="C142" s="23">
        <v>17213604</v>
      </c>
      <c r="D142" s="32" t="s">
        <v>233</v>
      </c>
      <c r="E142" s="48" t="s">
        <v>127</v>
      </c>
      <c r="F142" s="48" t="s">
        <v>127</v>
      </c>
      <c r="G142" s="48" t="s">
        <v>127</v>
      </c>
      <c r="H142" s="48" t="s">
        <v>127</v>
      </c>
      <c r="I142" s="48" t="s">
        <v>127</v>
      </c>
      <c r="J142" s="48" t="s">
        <v>127</v>
      </c>
      <c r="K142" s="48" t="s">
        <v>127</v>
      </c>
      <c r="L142" s="48" t="s">
        <v>127</v>
      </c>
      <c r="M142" s="48" t="s">
        <v>127</v>
      </c>
      <c r="N142" s="48" t="s">
        <v>127</v>
      </c>
      <c r="O142" s="48" t="s">
        <v>127</v>
      </c>
      <c r="P142" s="48" t="s">
        <v>127</v>
      </c>
      <c r="Q142" s="48" t="s">
        <v>127</v>
      </c>
      <c r="R142" s="48" t="s">
        <v>127</v>
      </c>
      <c r="S142" s="48" t="s">
        <v>127</v>
      </c>
      <c r="T142" s="48" t="s">
        <v>127</v>
      </c>
      <c r="U142" s="48" t="s">
        <v>127</v>
      </c>
      <c r="V142" s="48" t="s">
        <v>127</v>
      </c>
      <c r="W142" s="48" t="s">
        <v>127</v>
      </c>
      <c r="X142" s="48" t="s">
        <v>127</v>
      </c>
      <c r="Y142" s="48" t="s">
        <v>127</v>
      </c>
      <c r="Z142" s="48" t="s">
        <v>127</v>
      </c>
      <c r="AA142" s="48" t="s">
        <v>127</v>
      </c>
      <c r="AB142" s="48" t="s">
        <v>127</v>
      </c>
      <c r="AC142" s="48" t="s">
        <v>127</v>
      </c>
      <c r="AD142" s="48" t="s">
        <v>127</v>
      </c>
      <c r="AE142" s="48" t="s">
        <v>127</v>
      </c>
      <c r="AF142" s="48" t="s">
        <v>127</v>
      </c>
      <c r="AG142" s="48" t="s">
        <v>127</v>
      </c>
      <c r="AH142" s="48" t="s">
        <v>127</v>
      </c>
      <c r="AI142" s="48" t="s">
        <v>127</v>
      </c>
      <c r="AJ142" s="48" t="s">
        <v>127</v>
      </c>
      <c r="AK142" s="48" t="s">
        <v>127</v>
      </c>
      <c r="AL142" s="48" t="s">
        <v>127</v>
      </c>
      <c r="AM142" s="48" t="s">
        <v>127</v>
      </c>
      <c r="AN142" s="48" t="s">
        <v>127</v>
      </c>
      <c r="AO142" s="48" t="s">
        <v>127</v>
      </c>
      <c r="AP142" s="48" t="s">
        <v>127</v>
      </c>
      <c r="AQ142" s="48" t="s">
        <v>127</v>
      </c>
      <c r="AR142" s="48" t="s">
        <v>127</v>
      </c>
      <c r="AS142" s="48" t="s">
        <v>127</v>
      </c>
      <c r="AT142" s="48" t="s">
        <v>127</v>
      </c>
      <c r="AU142" s="48" t="s">
        <v>127</v>
      </c>
      <c r="AV142" s="48" t="s">
        <v>127</v>
      </c>
      <c r="AW142" s="48" t="s">
        <v>127</v>
      </c>
      <c r="AX142" s="48">
        <v>8.5130999999999997</v>
      </c>
      <c r="AY142" s="48" t="s">
        <v>127</v>
      </c>
      <c r="AZ142" s="48" t="s">
        <v>127</v>
      </c>
      <c r="BA142" s="48" t="s">
        <v>127</v>
      </c>
      <c r="BB142" s="48" t="s">
        <v>127</v>
      </c>
      <c r="BC142" s="48" t="s">
        <v>127</v>
      </c>
      <c r="BD142" s="48" t="s">
        <v>127</v>
      </c>
      <c r="BE142" s="48" t="s">
        <v>127</v>
      </c>
      <c r="BF142" s="48" t="s">
        <v>127</v>
      </c>
      <c r="BG142" s="48" t="s">
        <v>127</v>
      </c>
      <c r="BH142" s="48" t="s">
        <v>127</v>
      </c>
      <c r="BI142" s="48" t="s">
        <v>127</v>
      </c>
      <c r="BJ142" s="48" t="s">
        <v>127</v>
      </c>
      <c r="BK142" s="48" t="s">
        <v>127</v>
      </c>
      <c r="BL142" s="48" t="s">
        <v>127</v>
      </c>
      <c r="BM142" s="48" t="s">
        <v>127</v>
      </c>
      <c r="BN142" s="24"/>
    </row>
    <row r="143" spans="1:66" x14ac:dyDescent="0.2">
      <c r="A143" s="23">
        <v>47</v>
      </c>
      <c r="B143" s="46">
        <v>43515</v>
      </c>
      <c r="C143" s="23">
        <v>17213604</v>
      </c>
      <c r="D143" s="32" t="s">
        <v>233</v>
      </c>
      <c r="E143" s="48" t="s">
        <v>127</v>
      </c>
      <c r="F143" s="48" t="s">
        <v>127</v>
      </c>
      <c r="G143" s="81"/>
      <c r="H143" s="81"/>
      <c r="I143" s="81"/>
      <c r="J143" s="48" t="s">
        <v>127</v>
      </c>
      <c r="K143" s="48" t="s">
        <v>127</v>
      </c>
      <c r="L143" s="48" t="s">
        <v>127</v>
      </c>
      <c r="M143" s="48" t="s">
        <v>127</v>
      </c>
      <c r="N143" s="48" t="s">
        <v>127</v>
      </c>
      <c r="O143" s="81"/>
      <c r="P143" s="81"/>
      <c r="Q143" s="48" t="s">
        <v>127</v>
      </c>
      <c r="R143" s="48" t="s">
        <v>127</v>
      </c>
      <c r="S143" s="48" t="s">
        <v>127</v>
      </c>
      <c r="T143" s="48" t="s">
        <v>127</v>
      </c>
      <c r="U143" s="81"/>
      <c r="V143" s="48" t="s">
        <v>127</v>
      </c>
      <c r="W143" s="48" t="s">
        <v>127</v>
      </c>
      <c r="X143" s="48" t="s">
        <v>127</v>
      </c>
      <c r="Y143" s="48" t="s">
        <v>127</v>
      </c>
      <c r="Z143" s="48" t="s">
        <v>127</v>
      </c>
      <c r="AA143" s="48" t="s">
        <v>127</v>
      </c>
      <c r="AB143" s="81"/>
      <c r="AC143" s="81"/>
      <c r="AD143" s="81"/>
      <c r="AE143" s="81"/>
      <c r="AF143" s="48" t="s">
        <v>128</v>
      </c>
      <c r="AG143" s="81"/>
      <c r="AH143" s="81"/>
      <c r="AI143" s="48" t="s">
        <v>127</v>
      </c>
      <c r="AJ143" s="48" t="s">
        <v>127</v>
      </c>
      <c r="AK143" s="48" t="s">
        <v>127</v>
      </c>
      <c r="AL143" s="48" t="s">
        <v>127</v>
      </c>
      <c r="AM143" s="48" t="s">
        <v>127</v>
      </c>
      <c r="AN143" s="81"/>
      <c r="AO143" s="81"/>
      <c r="AP143" s="81"/>
      <c r="AQ143" s="48" t="s">
        <v>127</v>
      </c>
      <c r="AR143" s="81"/>
      <c r="AS143" s="48"/>
      <c r="AT143" s="48"/>
      <c r="AU143" s="48" t="s">
        <v>127</v>
      </c>
      <c r="AV143" s="48"/>
      <c r="AW143" s="48" t="s">
        <v>127</v>
      </c>
      <c r="AX143" s="48" t="s">
        <v>128</v>
      </c>
      <c r="AY143" s="48" t="s">
        <v>127</v>
      </c>
      <c r="AZ143" s="48" t="s">
        <v>127</v>
      </c>
      <c r="BA143" s="48"/>
      <c r="BB143" s="48"/>
      <c r="BC143" s="48" t="s">
        <v>127</v>
      </c>
      <c r="BD143" s="48" t="s">
        <v>128</v>
      </c>
      <c r="BE143" s="48" t="s">
        <v>127</v>
      </c>
      <c r="BF143" s="48" t="s">
        <v>127</v>
      </c>
      <c r="BG143" s="48" t="s">
        <v>128</v>
      </c>
      <c r="BH143" s="48" t="s">
        <v>127</v>
      </c>
      <c r="BI143" s="48" t="s">
        <v>127</v>
      </c>
      <c r="BJ143" s="48" t="s">
        <v>128</v>
      </c>
      <c r="BK143" s="48" t="s">
        <v>127</v>
      </c>
      <c r="BL143" s="48" t="s">
        <v>127</v>
      </c>
      <c r="BM143" s="48" t="s">
        <v>128</v>
      </c>
      <c r="BN143" s="24"/>
    </row>
    <row r="144" spans="1:66" x14ac:dyDescent="0.2">
      <c r="A144" s="23">
        <v>47</v>
      </c>
      <c r="B144" s="46">
        <v>43598</v>
      </c>
      <c r="C144" s="23">
        <v>17213604</v>
      </c>
      <c r="D144" s="32" t="s">
        <v>233</v>
      </c>
      <c r="E144" s="48" t="s">
        <v>127</v>
      </c>
      <c r="F144" s="48" t="s">
        <v>127</v>
      </c>
      <c r="G144" s="81"/>
      <c r="H144" s="81"/>
      <c r="I144" s="81"/>
      <c r="J144" s="48" t="s">
        <v>127</v>
      </c>
      <c r="K144" s="48">
        <v>1.6783999999999999</v>
      </c>
      <c r="L144" s="48" t="s">
        <v>127</v>
      </c>
      <c r="M144" s="48" t="s">
        <v>128</v>
      </c>
      <c r="N144" s="48" t="s">
        <v>127</v>
      </c>
      <c r="O144" s="81"/>
      <c r="P144" s="81"/>
      <c r="Q144" s="48" t="s">
        <v>127</v>
      </c>
      <c r="R144" s="48" t="s">
        <v>127</v>
      </c>
      <c r="S144" s="48" t="s">
        <v>127</v>
      </c>
      <c r="T144" s="48" t="s">
        <v>127</v>
      </c>
      <c r="U144" s="81"/>
      <c r="V144" s="48" t="s">
        <v>127</v>
      </c>
      <c r="W144" s="48" t="s">
        <v>128</v>
      </c>
      <c r="X144" s="48">
        <v>1.3384</v>
      </c>
      <c r="Y144" s="48">
        <v>55.244999999999997</v>
      </c>
      <c r="Z144" s="48" t="s">
        <v>127</v>
      </c>
      <c r="AA144" s="48" t="s">
        <v>127</v>
      </c>
      <c r="AB144" s="81"/>
      <c r="AC144" s="81"/>
      <c r="AD144" s="81"/>
      <c r="AE144" s="81"/>
      <c r="AF144" s="48" t="s">
        <v>128</v>
      </c>
      <c r="AG144" s="81"/>
      <c r="AH144" s="81"/>
      <c r="AI144" s="48" t="s">
        <v>127</v>
      </c>
      <c r="AJ144" s="48" t="s">
        <v>127</v>
      </c>
      <c r="AK144" s="48" t="s">
        <v>127</v>
      </c>
      <c r="AL144" s="48" t="s">
        <v>127</v>
      </c>
      <c r="AM144" s="48" t="s">
        <v>127</v>
      </c>
      <c r="AN144" s="81"/>
      <c r="AO144" s="81"/>
      <c r="AP144" s="81"/>
      <c r="AQ144" s="48" t="s">
        <v>127</v>
      </c>
      <c r="AR144" s="81"/>
      <c r="AS144" s="48"/>
      <c r="AT144" s="48"/>
      <c r="AU144" s="48" t="s">
        <v>127</v>
      </c>
      <c r="AV144" s="48"/>
      <c r="AW144" s="48" t="s">
        <v>128</v>
      </c>
      <c r="AX144" s="48">
        <f>8.0702*43</f>
        <v>347.01859999999999</v>
      </c>
      <c r="AY144" s="48" t="s">
        <v>127</v>
      </c>
      <c r="AZ144" s="48" t="s">
        <v>127</v>
      </c>
      <c r="BA144" s="48"/>
      <c r="BB144" s="48"/>
      <c r="BC144" s="48">
        <v>14.089</v>
      </c>
      <c r="BD144" s="48" t="s">
        <v>128</v>
      </c>
      <c r="BE144" s="48" t="s">
        <v>127</v>
      </c>
      <c r="BF144" s="48" t="s">
        <v>127</v>
      </c>
      <c r="BG144" s="48" t="s">
        <v>128</v>
      </c>
      <c r="BH144" s="48" t="s">
        <v>127</v>
      </c>
      <c r="BI144" s="48" t="s">
        <v>128</v>
      </c>
      <c r="BJ144" s="48" t="s">
        <v>127</v>
      </c>
      <c r="BK144" s="48" t="s">
        <v>127</v>
      </c>
      <c r="BL144" s="48" t="s">
        <v>127</v>
      </c>
      <c r="BM144" s="48">
        <v>2</v>
      </c>
      <c r="BN144" s="24" t="s">
        <v>141</v>
      </c>
    </row>
    <row r="145" spans="1:66" x14ac:dyDescent="0.2">
      <c r="A145" s="23">
        <v>48</v>
      </c>
      <c r="B145" s="46">
        <v>40304</v>
      </c>
      <c r="C145" s="23">
        <v>17213605</v>
      </c>
      <c r="D145" s="32" t="s">
        <v>237</v>
      </c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24"/>
    </row>
    <row r="146" spans="1:66" x14ac:dyDescent="0.2">
      <c r="A146" s="23">
        <v>48</v>
      </c>
      <c r="B146" s="46">
        <v>40629</v>
      </c>
      <c r="C146" s="23">
        <v>17213605</v>
      </c>
      <c r="D146" s="32" t="s">
        <v>237</v>
      </c>
      <c r="E146" s="48" t="s">
        <v>127</v>
      </c>
      <c r="F146" s="48" t="s">
        <v>127</v>
      </c>
      <c r="G146" s="48" t="s">
        <v>127</v>
      </c>
      <c r="H146" s="48" t="s">
        <v>127</v>
      </c>
      <c r="I146" s="48" t="s">
        <v>127</v>
      </c>
      <c r="J146" s="48" t="s">
        <v>127</v>
      </c>
      <c r="K146" s="48" t="s">
        <v>127</v>
      </c>
      <c r="L146" s="48" t="s">
        <v>127</v>
      </c>
      <c r="M146" s="48" t="s">
        <v>127</v>
      </c>
      <c r="N146" s="48" t="s">
        <v>127</v>
      </c>
      <c r="O146" s="48" t="s">
        <v>127</v>
      </c>
      <c r="P146" s="48" t="s">
        <v>127</v>
      </c>
      <c r="Q146" s="48" t="s">
        <v>127</v>
      </c>
      <c r="R146" s="48" t="s">
        <v>127</v>
      </c>
      <c r="S146" s="48" t="s">
        <v>127</v>
      </c>
      <c r="T146" s="48" t="s">
        <v>127</v>
      </c>
      <c r="U146" s="48" t="s">
        <v>127</v>
      </c>
      <c r="V146" s="48" t="s">
        <v>127</v>
      </c>
      <c r="W146" s="48" t="s">
        <v>127</v>
      </c>
      <c r="X146" s="48" t="s">
        <v>127</v>
      </c>
      <c r="Y146" s="48">
        <v>1.71</v>
      </c>
      <c r="Z146" s="48" t="s">
        <v>127</v>
      </c>
      <c r="AA146" s="48" t="s">
        <v>127</v>
      </c>
      <c r="AB146" s="48" t="s">
        <v>127</v>
      </c>
      <c r="AC146" s="48" t="s">
        <v>127</v>
      </c>
      <c r="AD146" s="48" t="s">
        <v>127</v>
      </c>
      <c r="AE146" s="48" t="s">
        <v>127</v>
      </c>
      <c r="AF146" s="48" t="s">
        <v>127</v>
      </c>
      <c r="AG146" s="48" t="s">
        <v>127</v>
      </c>
      <c r="AH146" s="48" t="s">
        <v>127</v>
      </c>
      <c r="AI146" s="48" t="s">
        <v>127</v>
      </c>
      <c r="AJ146" s="48" t="s">
        <v>127</v>
      </c>
      <c r="AK146" s="48" t="s">
        <v>127</v>
      </c>
      <c r="AL146" s="48" t="s">
        <v>127</v>
      </c>
      <c r="AM146" s="48" t="s">
        <v>127</v>
      </c>
      <c r="AN146" s="48" t="s">
        <v>127</v>
      </c>
      <c r="AO146" s="48" t="s">
        <v>127</v>
      </c>
      <c r="AP146" s="48" t="s">
        <v>127</v>
      </c>
      <c r="AQ146" s="48" t="s">
        <v>127</v>
      </c>
      <c r="AR146" s="48" t="s">
        <v>127</v>
      </c>
      <c r="AS146" s="48" t="s">
        <v>127</v>
      </c>
      <c r="AT146" s="48" t="s">
        <v>127</v>
      </c>
      <c r="AU146" s="48" t="s">
        <v>127</v>
      </c>
      <c r="AV146" s="48" t="s">
        <v>127</v>
      </c>
      <c r="AW146" s="48" t="s">
        <v>127</v>
      </c>
      <c r="AX146" s="48">
        <v>4.84</v>
      </c>
      <c r="AY146" s="48" t="s">
        <v>127</v>
      </c>
      <c r="AZ146" s="48" t="s">
        <v>127</v>
      </c>
      <c r="BA146" s="48" t="s">
        <v>127</v>
      </c>
      <c r="BB146" s="48" t="s">
        <v>127</v>
      </c>
      <c r="BC146" s="48" t="s">
        <v>127</v>
      </c>
      <c r="BD146" s="48" t="s">
        <v>127</v>
      </c>
      <c r="BE146" s="48" t="s">
        <v>127</v>
      </c>
      <c r="BF146" s="48" t="s">
        <v>127</v>
      </c>
      <c r="BG146" s="48" t="s">
        <v>127</v>
      </c>
      <c r="BH146" s="48" t="s">
        <v>127</v>
      </c>
      <c r="BI146" s="48" t="s">
        <v>127</v>
      </c>
      <c r="BJ146" s="48" t="s">
        <v>127</v>
      </c>
      <c r="BK146" s="48" t="s">
        <v>127</v>
      </c>
      <c r="BL146" s="48" t="s">
        <v>127</v>
      </c>
      <c r="BM146" s="48" t="s">
        <v>127</v>
      </c>
      <c r="BN146" s="24"/>
    </row>
    <row r="147" spans="1:66" x14ac:dyDescent="0.2">
      <c r="A147" s="23">
        <v>48</v>
      </c>
      <c r="B147" s="46">
        <v>42115</v>
      </c>
      <c r="C147" s="23">
        <v>17213605</v>
      </c>
      <c r="D147" s="32" t="s">
        <v>237</v>
      </c>
      <c r="E147" s="48" t="s">
        <v>127</v>
      </c>
      <c r="F147" s="48" t="s">
        <v>127</v>
      </c>
      <c r="G147" s="48" t="s">
        <v>127</v>
      </c>
      <c r="H147" s="48" t="s">
        <v>127</v>
      </c>
      <c r="I147" s="48" t="s">
        <v>127</v>
      </c>
      <c r="J147" s="48" t="s">
        <v>127</v>
      </c>
      <c r="K147" s="48" t="s">
        <v>127</v>
      </c>
      <c r="L147" s="48" t="s">
        <v>127</v>
      </c>
      <c r="M147" s="48" t="s">
        <v>127</v>
      </c>
      <c r="N147" s="48" t="s">
        <v>127</v>
      </c>
      <c r="O147" s="48" t="s">
        <v>127</v>
      </c>
      <c r="P147" s="48" t="s">
        <v>127</v>
      </c>
      <c r="Q147" s="48" t="s">
        <v>127</v>
      </c>
      <c r="R147" s="48" t="s">
        <v>127</v>
      </c>
      <c r="S147" s="48" t="s">
        <v>127</v>
      </c>
      <c r="T147" s="48" t="s">
        <v>127</v>
      </c>
      <c r="U147" s="48" t="s">
        <v>127</v>
      </c>
      <c r="V147" s="48" t="s">
        <v>127</v>
      </c>
      <c r="W147" s="48" t="s">
        <v>127</v>
      </c>
      <c r="X147" s="48" t="s">
        <v>127</v>
      </c>
      <c r="Y147" s="48" t="s">
        <v>127</v>
      </c>
      <c r="Z147" s="48" t="s">
        <v>127</v>
      </c>
      <c r="AA147" s="48" t="s">
        <v>127</v>
      </c>
      <c r="AB147" s="48" t="s">
        <v>127</v>
      </c>
      <c r="AC147" s="48" t="s">
        <v>127</v>
      </c>
      <c r="AD147" s="48" t="s">
        <v>127</v>
      </c>
      <c r="AE147" s="48" t="s">
        <v>127</v>
      </c>
      <c r="AF147" s="48" t="s">
        <v>127</v>
      </c>
      <c r="AG147" s="48" t="s">
        <v>127</v>
      </c>
      <c r="AH147" s="48" t="s">
        <v>127</v>
      </c>
      <c r="AI147" s="48" t="s">
        <v>127</v>
      </c>
      <c r="AJ147" s="48" t="s">
        <v>127</v>
      </c>
      <c r="AK147" s="48" t="s">
        <v>127</v>
      </c>
      <c r="AL147" s="48" t="s">
        <v>127</v>
      </c>
      <c r="AM147" s="48" t="s">
        <v>127</v>
      </c>
      <c r="AN147" s="48" t="s">
        <v>127</v>
      </c>
      <c r="AO147" s="48" t="s">
        <v>127</v>
      </c>
      <c r="AP147" s="48" t="s">
        <v>127</v>
      </c>
      <c r="AQ147" s="48" t="s">
        <v>127</v>
      </c>
      <c r="AR147" s="48" t="s">
        <v>127</v>
      </c>
      <c r="AS147" s="48" t="s">
        <v>127</v>
      </c>
      <c r="AT147" s="48" t="s">
        <v>127</v>
      </c>
      <c r="AU147" s="48" t="s">
        <v>127</v>
      </c>
      <c r="AV147" s="48" t="s">
        <v>127</v>
      </c>
      <c r="AW147" s="48" t="s">
        <v>127</v>
      </c>
      <c r="AX147" s="48">
        <v>3.85</v>
      </c>
      <c r="AY147" s="48" t="s">
        <v>127</v>
      </c>
      <c r="AZ147" s="48" t="s">
        <v>127</v>
      </c>
      <c r="BA147" s="48" t="s">
        <v>127</v>
      </c>
      <c r="BB147" s="48" t="s">
        <v>127</v>
      </c>
      <c r="BC147" s="48" t="s">
        <v>154</v>
      </c>
      <c r="BD147" s="48" t="s">
        <v>127</v>
      </c>
      <c r="BE147" s="48" t="s">
        <v>127</v>
      </c>
      <c r="BF147" s="48" t="s">
        <v>127</v>
      </c>
      <c r="BG147" s="48" t="s">
        <v>127</v>
      </c>
      <c r="BH147" s="48" t="s">
        <v>127</v>
      </c>
      <c r="BI147" s="48" t="s">
        <v>127</v>
      </c>
      <c r="BJ147" s="48" t="s">
        <v>127</v>
      </c>
      <c r="BK147" s="48" t="s">
        <v>127</v>
      </c>
      <c r="BL147" s="48" t="s">
        <v>127</v>
      </c>
      <c r="BM147" s="48" t="s">
        <v>168</v>
      </c>
      <c r="BN147" s="24"/>
    </row>
    <row r="148" spans="1:66" x14ac:dyDescent="0.2">
      <c r="A148" s="23">
        <v>48</v>
      </c>
      <c r="B148" s="46">
        <v>42892</v>
      </c>
      <c r="C148" s="23">
        <v>17213605</v>
      </c>
      <c r="D148" s="32" t="s">
        <v>237</v>
      </c>
      <c r="E148" s="48" t="s">
        <v>127</v>
      </c>
      <c r="F148" s="48" t="s">
        <v>127</v>
      </c>
      <c r="G148" s="48" t="s">
        <v>127</v>
      </c>
      <c r="H148" s="48" t="s">
        <v>127</v>
      </c>
      <c r="I148" s="48" t="s">
        <v>127</v>
      </c>
      <c r="J148" s="48" t="s">
        <v>127</v>
      </c>
      <c r="K148" s="48" t="s">
        <v>127</v>
      </c>
      <c r="L148" s="48" t="s">
        <v>127</v>
      </c>
      <c r="M148" s="48" t="s">
        <v>170</v>
      </c>
      <c r="N148" s="48" t="s">
        <v>127</v>
      </c>
      <c r="O148" s="48" t="s">
        <v>127</v>
      </c>
      <c r="P148" s="48" t="s">
        <v>127</v>
      </c>
      <c r="Q148" s="48" t="s">
        <v>127</v>
      </c>
      <c r="R148" s="48" t="s">
        <v>127</v>
      </c>
      <c r="S148" s="48" t="s">
        <v>127</v>
      </c>
      <c r="T148" s="48" t="s">
        <v>127</v>
      </c>
      <c r="U148" s="48" t="s">
        <v>127</v>
      </c>
      <c r="V148" s="48" t="s">
        <v>127</v>
      </c>
      <c r="W148" s="48" t="s">
        <v>127</v>
      </c>
      <c r="X148" s="48" t="s">
        <v>127</v>
      </c>
      <c r="Y148" s="48" t="s">
        <v>127</v>
      </c>
      <c r="Z148" s="48" t="s">
        <v>127</v>
      </c>
      <c r="AA148" s="48" t="s">
        <v>127</v>
      </c>
      <c r="AB148" s="48" t="s">
        <v>127</v>
      </c>
      <c r="AC148" s="48" t="s">
        <v>127</v>
      </c>
      <c r="AD148" s="48" t="s">
        <v>127</v>
      </c>
      <c r="AE148" s="48" t="s">
        <v>127</v>
      </c>
      <c r="AF148" s="48" t="s">
        <v>127</v>
      </c>
      <c r="AG148" s="48" t="s">
        <v>127</v>
      </c>
      <c r="AH148" s="48" t="s">
        <v>127</v>
      </c>
      <c r="AI148" s="48" t="s">
        <v>127</v>
      </c>
      <c r="AJ148" s="48" t="s">
        <v>127</v>
      </c>
      <c r="AK148" s="48" t="s">
        <v>127</v>
      </c>
      <c r="AL148" s="48" t="s">
        <v>127</v>
      </c>
      <c r="AM148" s="48" t="s">
        <v>127</v>
      </c>
      <c r="AN148" s="48" t="s">
        <v>127</v>
      </c>
      <c r="AO148" s="48" t="s">
        <v>127</v>
      </c>
      <c r="AP148" s="48" t="s">
        <v>127</v>
      </c>
      <c r="AQ148" s="48" t="s">
        <v>127</v>
      </c>
      <c r="AR148" s="48" t="s">
        <v>127</v>
      </c>
      <c r="AS148" s="48" t="s">
        <v>127</v>
      </c>
      <c r="AT148" s="48" t="s">
        <v>127</v>
      </c>
      <c r="AU148" s="48" t="s">
        <v>127</v>
      </c>
      <c r="AV148" s="48" t="s">
        <v>127</v>
      </c>
      <c r="AW148" s="48" t="s">
        <v>127</v>
      </c>
      <c r="AX148" s="48">
        <v>3.09</v>
      </c>
      <c r="AY148" s="48" t="s">
        <v>127</v>
      </c>
      <c r="AZ148" s="48" t="s">
        <v>127</v>
      </c>
      <c r="BA148" s="48" t="s">
        <v>127</v>
      </c>
      <c r="BB148" s="48" t="s">
        <v>127</v>
      </c>
      <c r="BC148" s="48" t="s">
        <v>127</v>
      </c>
      <c r="BD148" s="48" t="s">
        <v>127</v>
      </c>
      <c r="BE148" s="48" t="s">
        <v>127</v>
      </c>
      <c r="BF148" s="48" t="s">
        <v>127</v>
      </c>
      <c r="BG148" s="48" t="s">
        <v>127</v>
      </c>
      <c r="BH148" s="48" t="s">
        <v>127</v>
      </c>
      <c r="BI148" s="48" t="s">
        <v>127</v>
      </c>
      <c r="BJ148" s="48" t="s">
        <v>127</v>
      </c>
      <c r="BK148" s="48" t="s">
        <v>127</v>
      </c>
      <c r="BL148" s="48" t="s">
        <v>127</v>
      </c>
      <c r="BM148" s="48" t="s">
        <v>127</v>
      </c>
      <c r="BN148" s="24"/>
    </row>
    <row r="149" spans="1:66" x14ac:dyDescent="0.2">
      <c r="A149" s="23">
        <v>48</v>
      </c>
      <c r="B149" s="46">
        <v>43514</v>
      </c>
      <c r="C149" s="23">
        <v>17213605</v>
      </c>
      <c r="D149" s="32" t="s">
        <v>237</v>
      </c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48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24"/>
    </row>
    <row r="150" spans="1:66" x14ac:dyDescent="0.2">
      <c r="A150" s="23">
        <v>49</v>
      </c>
      <c r="B150" s="46">
        <v>42163</v>
      </c>
      <c r="C150" s="23">
        <v>17213606</v>
      </c>
      <c r="D150" s="32" t="s">
        <v>240</v>
      </c>
      <c r="E150" s="48" t="s">
        <v>127</v>
      </c>
      <c r="F150" s="48" t="s">
        <v>127</v>
      </c>
      <c r="G150" s="48" t="s">
        <v>127</v>
      </c>
      <c r="H150" s="48" t="s">
        <v>127</v>
      </c>
      <c r="I150" s="48" t="s">
        <v>127</v>
      </c>
      <c r="J150" s="48" t="s">
        <v>127</v>
      </c>
      <c r="K150" s="48" t="s">
        <v>127</v>
      </c>
      <c r="L150" s="48" t="s">
        <v>127</v>
      </c>
      <c r="M150" s="48" t="s">
        <v>127</v>
      </c>
      <c r="N150" s="48" t="s">
        <v>127</v>
      </c>
      <c r="O150" s="48" t="s">
        <v>127</v>
      </c>
      <c r="P150" s="48" t="s">
        <v>127</v>
      </c>
      <c r="Q150" s="48" t="s">
        <v>127</v>
      </c>
      <c r="R150" s="48" t="s">
        <v>127</v>
      </c>
      <c r="S150" s="48" t="s">
        <v>127</v>
      </c>
      <c r="T150" s="48" t="s">
        <v>127</v>
      </c>
      <c r="U150" s="48" t="s">
        <v>127</v>
      </c>
      <c r="V150" s="48" t="s">
        <v>127</v>
      </c>
      <c r="W150" s="48" t="s">
        <v>127</v>
      </c>
      <c r="X150" s="48" t="s">
        <v>127</v>
      </c>
      <c r="Y150" s="48" t="s">
        <v>154</v>
      </c>
      <c r="Z150" s="48" t="s">
        <v>127</v>
      </c>
      <c r="AA150" s="48" t="s">
        <v>127</v>
      </c>
      <c r="AB150" s="48" t="s">
        <v>127</v>
      </c>
      <c r="AC150" s="48" t="s">
        <v>127</v>
      </c>
      <c r="AD150" s="48" t="s">
        <v>127</v>
      </c>
      <c r="AE150" s="48" t="s">
        <v>127</v>
      </c>
      <c r="AF150" s="48" t="s">
        <v>127</v>
      </c>
      <c r="AG150" s="48" t="s">
        <v>127</v>
      </c>
      <c r="AH150" s="48" t="s">
        <v>127</v>
      </c>
      <c r="AI150" s="48" t="s">
        <v>127</v>
      </c>
      <c r="AJ150" s="48" t="s">
        <v>127</v>
      </c>
      <c r="AK150" s="48" t="s">
        <v>127</v>
      </c>
      <c r="AL150" s="48" t="s">
        <v>127</v>
      </c>
      <c r="AM150" s="48" t="s">
        <v>127</v>
      </c>
      <c r="AN150" s="48" t="s">
        <v>127</v>
      </c>
      <c r="AO150" s="48" t="s">
        <v>127</v>
      </c>
      <c r="AP150" s="48" t="s">
        <v>127</v>
      </c>
      <c r="AQ150" s="48" t="s">
        <v>127</v>
      </c>
      <c r="AR150" s="48" t="s">
        <v>127</v>
      </c>
      <c r="AS150" s="48" t="s">
        <v>127</v>
      </c>
      <c r="AT150" s="48" t="s">
        <v>127</v>
      </c>
      <c r="AU150" s="48" t="s">
        <v>127</v>
      </c>
      <c r="AV150" s="48" t="s">
        <v>127</v>
      </c>
      <c r="AW150" s="48" t="s">
        <v>127</v>
      </c>
      <c r="AX150" s="48">
        <v>32.26</v>
      </c>
      <c r="AY150" s="48" t="s">
        <v>127</v>
      </c>
      <c r="AZ150" s="48" t="s">
        <v>127</v>
      </c>
      <c r="BA150" s="48" t="s">
        <v>127</v>
      </c>
      <c r="BB150" s="48" t="s">
        <v>127</v>
      </c>
      <c r="BC150" s="48" t="s">
        <v>154</v>
      </c>
      <c r="BD150" s="48" t="s">
        <v>154</v>
      </c>
      <c r="BE150" s="48" t="s">
        <v>127</v>
      </c>
      <c r="BF150" s="48" t="s">
        <v>127</v>
      </c>
      <c r="BG150" s="48" t="s">
        <v>127</v>
      </c>
      <c r="BH150" s="48" t="s">
        <v>127</v>
      </c>
      <c r="BI150" s="48" t="s">
        <v>127</v>
      </c>
      <c r="BJ150" s="48" t="s">
        <v>127</v>
      </c>
      <c r="BK150" s="48" t="s">
        <v>127</v>
      </c>
      <c r="BL150" s="48" t="s">
        <v>127</v>
      </c>
      <c r="BM150" s="48" t="s">
        <v>168</v>
      </c>
      <c r="BN150" s="24"/>
    </row>
    <row r="151" spans="1:66" x14ac:dyDescent="0.2">
      <c r="A151" s="23">
        <v>49</v>
      </c>
      <c r="B151" s="46">
        <v>42891</v>
      </c>
      <c r="C151" s="24">
        <v>17213606</v>
      </c>
      <c r="D151" s="32" t="s">
        <v>240</v>
      </c>
      <c r="E151" s="48" t="s">
        <v>127</v>
      </c>
      <c r="F151" s="48" t="s">
        <v>127</v>
      </c>
      <c r="G151" s="48" t="s">
        <v>127</v>
      </c>
      <c r="H151" s="48" t="s">
        <v>127</v>
      </c>
      <c r="I151" s="48" t="s">
        <v>127</v>
      </c>
      <c r="J151" s="48" t="s">
        <v>127</v>
      </c>
      <c r="K151" s="48" t="s">
        <v>127</v>
      </c>
      <c r="L151" s="48" t="s">
        <v>127</v>
      </c>
      <c r="M151" s="48" t="s">
        <v>127</v>
      </c>
      <c r="N151" s="48" t="s">
        <v>127</v>
      </c>
      <c r="O151" s="48" t="s">
        <v>127</v>
      </c>
      <c r="P151" s="48" t="s">
        <v>127</v>
      </c>
      <c r="Q151" s="48" t="s">
        <v>127</v>
      </c>
      <c r="R151" s="48" t="s">
        <v>127</v>
      </c>
      <c r="S151" s="48" t="s">
        <v>127</v>
      </c>
      <c r="T151" s="48" t="s">
        <v>127</v>
      </c>
      <c r="U151" s="48" t="s">
        <v>127</v>
      </c>
      <c r="V151" s="48" t="s">
        <v>127</v>
      </c>
      <c r="W151" s="48">
        <v>28.56</v>
      </c>
      <c r="X151" s="48" t="s">
        <v>127</v>
      </c>
      <c r="Y151" s="48">
        <v>118.5</v>
      </c>
      <c r="Z151" s="48" t="s">
        <v>127</v>
      </c>
      <c r="AA151" s="48" t="s">
        <v>127</v>
      </c>
      <c r="AB151" s="48" t="s">
        <v>127</v>
      </c>
      <c r="AC151" s="48" t="s">
        <v>127</v>
      </c>
      <c r="AD151" s="48" t="s">
        <v>127</v>
      </c>
      <c r="AE151" s="48" t="s">
        <v>127</v>
      </c>
      <c r="AF151" s="48" t="s">
        <v>127</v>
      </c>
      <c r="AG151" s="48" t="s">
        <v>127</v>
      </c>
      <c r="AH151" s="48" t="s">
        <v>127</v>
      </c>
      <c r="AI151" s="48" t="s">
        <v>127</v>
      </c>
      <c r="AJ151" s="48" t="s">
        <v>127</v>
      </c>
      <c r="AK151" s="48" t="s">
        <v>127</v>
      </c>
      <c r="AL151" s="48" t="s">
        <v>127</v>
      </c>
      <c r="AM151" s="48" t="s">
        <v>127</v>
      </c>
      <c r="AN151" s="48" t="s">
        <v>127</v>
      </c>
      <c r="AO151" s="48" t="s">
        <v>127</v>
      </c>
      <c r="AP151" s="48" t="s">
        <v>127</v>
      </c>
      <c r="AQ151" s="48" t="s">
        <v>127</v>
      </c>
      <c r="AR151" s="48" t="s">
        <v>127</v>
      </c>
      <c r="AS151" s="48" t="s">
        <v>127</v>
      </c>
      <c r="AT151" s="48" t="s">
        <v>127</v>
      </c>
      <c r="AU151" s="48" t="s">
        <v>127</v>
      </c>
      <c r="AV151" s="48" t="s">
        <v>127</v>
      </c>
      <c r="AW151" s="48" t="s">
        <v>127</v>
      </c>
      <c r="AX151" s="48">
        <v>82.1</v>
      </c>
      <c r="AY151" s="48" t="s">
        <v>127</v>
      </c>
      <c r="AZ151" s="48" t="s">
        <v>127</v>
      </c>
      <c r="BA151" s="48" t="s">
        <v>127</v>
      </c>
      <c r="BB151" s="48" t="s">
        <v>127</v>
      </c>
      <c r="BC151" s="48" t="s">
        <v>127</v>
      </c>
      <c r="BD151" s="48" t="s">
        <v>127</v>
      </c>
      <c r="BE151" s="48" t="s">
        <v>127</v>
      </c>
      <c r="BF151" s="48" t="s">
        <v>127</v>
      </c>
      <c r="BG151" s="48" t="s">
        <v>127</v>
      </c>
      <c r="BH151" s="48" t="s">
        <v>127</v>
      </c>
      <c r="BI151" s="48" t="s">
        <v>127</v>
      </c>
      <c r="BJ151" s="48" t="s">
        <v>127</v>
      </c>
      <c r="BK151" s="48" t="s">
        <v>127</v>
      </c>
      <c r="BL151" s="48" t="s">
        <v>127</v>
      </c>
      <c r="BM151" s="48" t="s">
        <v>127</v>
      </c>
      <c r="BN151" s="24"/>
    </row>
    <row r="152" spans="1:66" x14ac:dyDescent="0.2">
      <c r="A152" s="23">
        <v>49</v>
      </c>
      <c r="B152" s="46">
        <v>43614</v>
      </c>
      <c r="C152" s="23">
        <v>17213606</v>
      </c>
      <c r="D152" s="32" t="s">
        <v>240</v>
      </c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24"/>
    </row>
    <row r="153" spans="1:66" x14ac:dyDescent="0.2">
      <c r="A153" s="23">
        <v>50</v>
      </c>
      <c r="B153" s="46">
        <v>40325</v>
      </c>
      <c r="C153" s="23">
        <v>17213607</v>
      </c>
      <c r="D153" s="32" t="s">
        <v>242</v>
      </c>
      <c r="E153" s="48" t="s">
        <v>127</v>
      </c>
      <c r="F153" s="48" t="s">
        <v>127</v>
      </c>
      <c r="G153" s="48" t="s">
        <v>127</v>
      </c>
      <c r="H153" s="48" t="s">
        <v>127</v>
      </c>
      <c r="I153" s="48" t="s">
        <v>127</v>
      </c>
      <c r="J153" s="48" t="s">
        <v>127</v>
      </c>
      <c r="K153" s="48" t="s">
        <v>127</v>
      </c>
      <c r="L153" s="48" t="s">
        <v>127</v>
      </c>
      <c r="M153" s="48" t="s">
        <v>127</v>
      </c>
      <c r="N153" s="48" t="s">
        <v>127</v>
      </c>
      <c r="O153" s="48" t="s">
        <v>127</v>
      </c>
      <c r="P153" s="48" t="s">
        <v>127</v>
      </c>
      <c r="Q153" s="48" t="s">
        <v>127</v>
      </c>
      <c r="R153" s="48" t="s">
        <v>127</v>
      </c>
      <c r="S153" s="48" t="s">
        <v>127</v>
      </c>
      <c r="T153" s="48" t="s">
        <v>127</v>
      </c>
      <c r="U153" s="48" t="s">
        <v>127</v>
      </c>
      <c r="V153" s="48" t="s">
        <v>127</v>
      </c>
      <c r="W153" s="48" t="s">
        <v>127</v>
      </c>
      <c r="X153" s="48" t="s">
        <v>127</v>
      </c>
      <c r="Y153" s="48">
        <v>16.8</v>
      </c>
      <c r="Z153" s="48" t="s">
        <v>127</v>
      </c>
      <c r="AA153" s="48" t="s">
        <v>127</v>
      </c>
      <c r="AB153" s="48" t="s">
        <v>127</v>
      </c>
      <c r="AC153" s="48" t="s">
        <v>127</v>
      </c>
      <c r="AD153" s="48" t="s">
        <v>127</v>
      </c>
      <c r="AE153" s="48" t="s">
        <v>127</v>
      </c>
      <c r="AF153" s="48" t="s">
        <v>140</v>
      </c>
      <c r="AG153" s="48" t="s">
        <v>127</v>
      </c>
      <c r="AH153" s="48" t="s">
        <v>127</v>
      </c>
      <c r="AI153" s="48" t="s">
        <v>127</v>
      </c>
      <c r="AJ153" s="48" t="s">
        <v>127</v>
      </c>
      <c r="AK153" s="48" t="s">
        <v>127</v>
      </c>
      <c r="AL153" s="48" t="s">
        <v>127</v>
      </c>
      <c r="AM153" s="48" t="s">
        <v>127</v>
      </c>
      <c r="AN153" s="48" t="s">
        <v>127</v>
      </c>
      <c r="AO153" s="48" t="s">
        <v>127</v>
      </c>
      <c r="AP153" s="48" t="s">
        <v>127</v>
      </c>
      <c r="AQ153" s="48" t="s">
        <v>127</v>
      </c>
      <c r="AR153" s="48" t="s">
        <v>127</v>
      </c>
      <c r="AS153" s="48" t="s">
        <v>127</v>
      </c>
      <c r="AT153" s="48" t="s">
        <v>127</v>
      </c>
      <c r="AU153" s="48" t="s">
        <v>127</v>
      </c>
      <c r="AV153" s="48" t="s">
        <v>127</v>
      </c>
      <c r="AW153" s="48" t="s">
        <v>127</v>
      </c>
      <c r="AX153" s="48">
        <v>1086</v>
      </c>
      <c r="AY153" s="48" t="s">
        <v>127</v>
      </c>
      <c r="AZ153" s="48" t="s">
        <v>127</v>
      </c>
      <c r="BA153" s="48" t="s">
        <v>127</v>
      </c>
      <c r="BB153" s="48" t="s">
        <v>127</v>
      </c>
      <c r="BC153" s="48">
        <v>133</v>
      </c>
      <c r="BD153" s="48" t="s">
        <v>154</v>
      </c>
      <c r="BE153" s="48" t="s">
        <v>127</v>
      </c>
      <c r="BF153" s="48" t="s">
        <v>127</v>
      </c>
      <c r="BG153" s="48" t="s">
        <v>154</v>
      </c>
      <c r="BH153" s="48" t="s">
        <v>127</v>
      </c>
      <c r="BI153" s="48" t="s">
        <v>127</v>
      </c>
      <c r="BJ153" s="48" t="s">
        <v>127</v>
      </c>
      <c r="BK153" s="48" t="s">
        <v>127</v>
      </c>
      <c r="BL153" s="48" t="s">
        <v>127</v>
      </c>
      <c r="BM153" s="48" t="s">
        <v>127</v>
      </c>
      <c r="BN153" s="24"/>
    </row>
    <row r="154" spans="1:66" x14ac:dyDescent="0.2">
      <c r="A154" s="23">
        <v>50</v>
      </c>
      <c r="B154" s="46">
        <v>40636</v>
      </c>
      <c r="C154" s="23">
        <v>17213607</v>
      </c>
      <c r="D154" s="32" t="s">
        <v>242</v>
      </c>
      <c r="E154" s="48" t="s">
        <v>127</v>
      </c>
      <c r="F154" s="48" t="s">
        <v>127</v>
      </c>
      <c r="G154" s="48" t="s">
        <v>127</v>
      </c>
      <c r="H154" s="48" t="s">
        <v>127</v>
      </c>
      <c r="I154" s="48" t="s">
        <v>127</v>
      </c>
      <c r="J154" s="48" t="s">
        <v>127</v>
      </c>
      <c r="K154" s="48" t="s">
        <v>127</v>
      </c>
      <c r="L154" s="48" t="s">
        <v>127</v>
      </c>
      <c r="M154" s="48" t="s">
        <v>154</v>
      </c>
      <c r="N154" s="48" t="s">
        <v>127</v>
      </c>
      <c r="O154" s="48" t="s">
        <v>127</v>
      </c>
      <c r="P154" s="48" t="s">
        <v>127</v>
      </c>
      <c r="Q154" s="48" t="s">
        <v>127</v>
      </c>
      <c r="R154" s="48" t="s">
        <v>127</v>
      </c>
      <c r="S154" s="48" t="s">
        <v>127</v>
      </c>
      <c r="T154" s="48" t="s">
        <v>127</v>
      </c>
      <c r="U154" s="48" t="s">
        <v>127</v>
      </c>
      <c r="V154" s="48" t="s">
        <v>127</v>
      </c>
      <c r="W154" s="48" t="s">
        <v>127</v>
      </c>
      <c r="X154" s="48" t="s">
        <v>127</v>
      </c>
      <c r="Y154" s="48">
        <v>24.08</v>
      </c>
      <c r="Z154" s="48" t="s">
        <v>127</v>
      </c>
      <c r="AA154" s="48" t="s">
        <v>127</v>
      </c>
      <c r="AB154" s="48" t="s">
        <v>127</v>
      </c>
      <c r="AC154" s="48" t="s">
        <v>127</v>
      </c>
      <c r="AD154" s="48" t="s">
        <v>127</v>
      </c>
      <c r="AE154" s="48" t="s">
        <v>127</v>
      </c>
      <c r="AF154" s="48" t="s">
        <v>127</v>
      </c>
      <c r="AG154" s="48" t="s">
        <v>127</v>
      </c>
      <c r="AH154" s="48" t="s">
        <v>127</v>
      </c>
      <c r="AI154" s="48" t="s">
        <v>127</v>
      </c>
      <c r="AJ154" s="48" t="s">
        <v>127</v>
      </c>
      <c r="AK154" s="48" t="s">
        <v>127</v>
      </c>
      <c r="AL154" s="48" t="s">
        <v>127</v>
      </c>
      <c r="AM154" s="48" t="s">
        <v>127</v>
      </c>
      <c r="AN154" s="48" t="s">
        <v>127</v>
      </c>
      <c r="AO154" s="48" t="s">
        <v>127</v>
      </c>
      <c r="AP154" s="48" t="s">
        <v>127</v>
      </c>
      <c r="AQ154" s="48" t="s">
        <v>127</v>
      </c>
      <c r="AR154" s="48" t="s">
        <v>127</v>
      </c>
      <c r="AS154" s="48" t="s">
        <v>127</v>
      </c>
      <c r="AT154" s="48" t="s">
        <v>127</v>
      </c>
      <c r="AU154" s="48" t="s">
        <v>127</v>
      </c>
      <c r="AV154" s="48" t="s">
        <v>127</v>
      </c>
      <c r="AW154" s="48" t="s">
        <v>127</v>
      </c>
      <c r="AX154" s="48">
        <v>1500</v>
      </c>
      <c r="AY154" s="48" t="s">
        <v>127</v>
      </c>
      <c r="AZ154" s="48" t="s">
        <v>127</v>
      </c>
      <c r="BA154" s="48" t="s">
        <v>127</v>
      </c>
      <c r="BB154" s="48" t="s">
        <v>127</v>
      </c>
      <c r="BC154" s="48">
        <v>217</v>
      </c>
      <c r="BD154" s="48" t="s">
        <v>127</v>
      </c>
      <c r="BE154" s="48" t="s">
        <v>127</v>
      </c>
      <c r="BF154" s="48" t="s">
        <v>127</v>
      </c>
      <c r="BG154" s="48" t="s">
        <v>127</v>
      </c>
      <c r="BH154" s="48" t="s">
        <v>127</v>
      </c>
      <c r="BI154" s="48" t="s">
        <v>127</v>
      </c>
      <c r="BJ154" s="48" t="s">
        <v>127</v>
      </c>
      <c r="BK154" s="48" t="s">
        <v>127</v>
      </c>
      <c r="BL154" s="48" t="s">
        <v>127</v>
      </c>
      <c r="BM154" s="48" t="s">
        <v>127</v>
      </c>
      <c r="BN154" s="24"/>
    </row>
    <row r="155" spans="1:66" x14ac:dyDescent="0.2">
      <c r="A155" s="23">
        <v>50</v>
      </c>
      <c r="B155" s="46">
        <v>41984</v>
      </c>
      <c r="C155" s="23">
        <v>17213607</v>
      </c>
      <c r="D155" s="32" t="s">
        <v>242</v>
      </c>
      <c r="E155" s="48" t="s">
        <v>127</v>
      </c>
      <c r="F155" s="48" t="s">
        <v>127</v>
      </c>
      <c r="G155" s="48" t="s">
        <v>127</v>
      </c>
      <c r="H155" s="48" t="s">
        <v>127</v>
      </c>
      <c r="I155" s="48" t="s">
        <v>127</v>
      </c>
      <c r="J155" s="48" t="s">
        <v>127</v>
      </c>
      <c r="K155" s="48" t="s">
        <v>127</v>
      </c>
      <c r="L155" s="48" t="s">
        <v>127</v>
      </c>
      <c r="M155" s="48" t="s">
        <v>127</v>
      </c>
      <c r="N155" s="48" t="s">
        <v>127</v>
      </c>
      <c r="O155" s="48" t="s">
        <v>127</v>
      </c>
      <c r="P155" s="48" t="s">
        <v>127</v>
      </c>
      <c r="Q155" s="48" t="s">
        <v>127</v>
      </c>
      <c r="R155" s="48" t="s">
        <v>127</v>
      </c>
      <c r="S155" s="48" t="s">
        <v>127</v>
      </c>
      <c r="T155" s="48" t="s">
        <v>127</v>
      </c>
      <c r="U155" s="48" t="s">
        <v>127</v>
      </c>
      <c r="V155" s="48" t="s">
        <v>127</v>
      </c>
      <c r="W155" s="48" t="s">
        <v>127</v>
      </c>
      <c r="X155" s="48" t="s">
        <v>127</v>
      </c>
      <c r="Y155" s="48">
        <v>22.51</v>
      </c>
      <c r="Z155" s="48" t="s">
        <v>127</v>
      </c>
      <c r="AA155" s="48" t="s">
        <v>127</v>
      </c>
      <c r="AB155" s="48" t="s">
        <v>127</v>
      </c>
      <c r="AC155" s="48" t="s">
        <v>127</v>
      </c>
      <c r="AD155" s="48" t="s">
        <v>127</v>
      </c>
      <c r="AE155" s="48" t="s">
        <v>127</v>
      </c>
      <c r="AF155" s="48" t="s">
        <v>127</v>
      </c>
      <c r="AG155" s="48" t="s">
        <v>127</v>
      </c>
      <c r="AH155" s="48" t="s">
        <v>127</v>
      </c>
      <c r="AI155" s="48" t="s">
        <v>127</v>
      </c>
      <c r="AJ155" s="48" t="s">
        <v>127</v>
      </c>
      <c r="AK155" s="48" t="s">
        <v>127</v>
      </c>
      <c r="AL155" s="48" t="s">
        <v>127</v>
      </c>
      <c r="AM155" s="48" t="s">
        <v>127</v>
      </c>
      <c r="AN155" s="48" t="s">
        <v>127</v>
      </c>
      <c r="AO155" s="48" t="s">
        <v>127</v>
      </c>
      <c r="AP155" s="48" t="s">
        <v>127</v>
      </c>
      <c r="AQ155" s="48" t="s">
        <v>127</v>
      </c>
      <c r="AR155" s="48" t="s">
        <v>127</v>
      </c>
      <c r="AS155" s="48" t="s">
        <v>127</v>
      </c>
      <c r="AT155" s="48" t="s">
        <v>127</v>
      </c>
      <c r="AU155" s="48" t="s">
        <v>127</v>
      </c>
      <c r="AV155" s="48" t="s">
        <v>127</v>
      </c>
      <c r="AW155" s="48" t="s">
        <v>127</v>
      </c>
      <c r="AX155" s="48">
        <v>969.22</v>
      </c>
      <c r="AY155" s="48" t="s">
        <v>127</v>
      </c>
      <c r="AZ155" s="48" t="s">
        <v>127</v>
      </c>
      <c r="BA155" s="48" t="s">
        <v>127</v>
      </c>
      <c r="BB155" s="48" t="s">
        <v>127</v>
      </c>
      <c r="BC155" s="48">
        <v>120.4</v>
      </c>
      <c r="BD155" s="48" t="s">
        <v>127</v>
      </c>
      <c r="BE155" s="48" t="s">
        <v>127</v>
      </c>
      <c r="BF155" s="48" t="s">
        <v>127</v>
      </c>
      <c r="BG155" s="48" t="s">
        <v>127</v>
      </c>
      <c r="BH155" s="48" t="s">
        <v>127</v>
      </c>
      <c r="BI155" s="48" t="s">
        <v>127</v>
      </c>
      <c r="BJ155" s="48" t="s">
        <v>127</v>
      </c>
      <c r="BK155" s="48" t="s">
        <v>127</v>
      </c>
      <c r="BL155" s="48" t="s">
        <v>127</v>
      </c>
      <c r="BM155" s="48" t="s">
        <v>127</v>
      </c>
      <c r="BN155" s="24"/>
    </row>
    <row r="156" spans="1:66" x14ac:dyDescent="0.2">
      <c r="A156" s="23">
        <v>50</v>
      </c>
      <c r="B156" s="46">
        <v>42912</v>
      </c>
      <c r="C156" s="23">
        <v>17213607</v>
      </c>
      <c r="D156" s="32" t="s">
        <v>242</v>
      </c>
      <c r="E156" s="48" t="s">
        <v>127</v>
      </c>
      <c r="F156" s="48" t="s">
        <v>127</v>
      </c>
      <c r="G156" s="48" t="s">
        <v>127</v>
      </c>
      <c r="H156" s="48" t="s">
        <v>127</v>
      </c>
      <c r="I156" s="48" t="s">
        <v>127</v>
      </c>
      <c r="J156" s="48" t="s">
        <v>127</v>
      </c>
      <c r="K156" s="48" t="s">
        <v>127</v>
      </c>
      <c r="L156" s="48" t="s">
        <v>127</v>
      </c>
      <c r="M156" s="48" t="s">
        <v>127</v>
      </c>
      <c r="N156" s="48" t="s">
        <v>127</v>
      </c>
      <c r="O156" s="48" t="s">
        <v>127</v>
      </c>
      <c r="P156" s="48" t="s">
        <v>127</v>
      </c>
      <c r="Q156" s="48" t="s">
        <v>127</v>
      </c>
      <c r="R156" s="48" t="s">
        <v>127</v>
      </c>
      <c r="S156" s="48" t="s">
        <v>127</v>
      </c>
      <c r="T156" s="48" t="s">
        <v>127</v>
      </c>
      <c r="U156" s="48" t="s">
        <v>127</v>
      </c>
      <c r="V156" s="48" t="s">
        <v>127</v>
      </c>
      <c r="W156" s="48" t="s">
        <v>127</v>
      </c>
      <c r="X156" s="48" t="s">
        <v>127</v>
      </c>
      <c r="Y156" s="48">
        <v>18.399999999999999</v>
      </c>
      <c r="Z156" s="48" t="s">
        <v>127</v>
      </c>
      <c r="AA156" s="48" t="s">
        <v>127</v>
      </c>
      <c r="AB156" s="48" t="s">
        <v>127</v>
      </c>
      <c r="AC156" s="48" t="s">
        <v>127</v>
      </c>
      <c r="AD156" s="48" t="s">
        <v>127</v>
      </c>
      <c r="AE156" s="48" t="s">
        <v>127</v>
      </c>
      <c r="AF156" s="48" t="s">
        <v>127</v>
      </c>
      <c r="AG156" s="48" t="s">
        <v>127</v>
      </c>
      <c r="AH156" s="48" t="s">
        <v>127</v>
      </c>
      <c r="AI156" s="48" t="s">
        <v>127</v>
      </c>
      <c r="AJ156" s="48" t="s">
        <v>127</v>
      </c>
      <c r="AK156" s="48" t="s">
        <v>127</v>
      </c>
      <c r="AL156" s="48" t="s">
        <v>127</v>
      </c>
      <c r="AM156" s="48" t="s">
        <v>127</v>
      </c>
      <c r="AN156" s="48" t="s">
        <v>127</v>
      </c>
      <c r="AO156" s="48" t="s">
        <v>127</v>
      </c>
      <c r="AP156" s="48" t="s">
        <v>127</v>
      </c>
      <c r="AQ156" s="48" t="s">
        <v>127</v>
      </c>
      <c r="AR156" s="48" t="s">
        <v>127</v>
      </c>
      <c r="AS156" s="48" t="s">
        <v>127</v>
      </c>
      <c r="AT156" s="48" t="s">
        <v>127</v>
      </c>
      <c r="AU156" s="48" t="s">
        <v>127</v>
      </c>
      <c r="AV156" s="48" t="s">
        <v>127</v>
      </c>
      <c r="AW156" s="48" t="s">
        <v>127</v>
      </c>
      <c r="AX156" s="48">
        <v>367.9</v>
      </c>
      <c r="AY156" s="48" t="s">
        <v>127</v>
      </c>
      <c r="AZ156" s="48" t="s">
        <v>127</v>
      </c>
      <c r="BA156" s="48" t="s">
        <v>127</v>
      </c>
      <c r="BB156" s="48" t="s">
        <v>127</v>
      </c>
      <c r="BC156" s="48">
        <v>65.099999999999994</v>
      </c>
      <c r="BD156" s="48" t="s">
        <v>127</v>
      </c>
      <c r="BE156" s="48" t="s">
        <v>127</v>
      </c>
      <c r="BF156" s="48" t="s">
        <v>127</v>
      </c>
      <c r="BG156" s="48" t="s">
        <v>127</v>
      </c>
      <c r="BH156" s="48" t="s">
        <v>127</v>
      </c>
      <c r="BI156" s="48" t="s">
        <v>127</v>
      </c>
      <c r="BJ156" s="48" t="s">
        <v>127</v>
      </c>
      <c r="BK156" s="48" t="s">
        <v>127</v>
      </c>
      <c r="BL156" s="48" t="s">
        <v>127</v>
      </c>
      <c r="BM156" s="48" t="s">
        <v>127</v>
      </c>
      <c r="BN156" s="24"/>
    </row>
    <row r="157" spans="1:66" x14ac:dyDescent="0.2">
      <c r="A157" s="23">
        <v>50</v>
      </c>
      <c r="B157" s="46">
        <v>43205</v>
      </c>
      <c r="C157" s="23">
        <v>17213607</v>
      </c>
      <c r="D157" s="32" t="s">
        <v>242</v>
      </c>
      <c r="E157" s="48" t="s">
        <v>127</v>
      </c>
      <c r="F157" s="48" t="s">
        <v>127</v>
      </c>
      <c r="G157" s="48" t="s">
        <v>127</v>
      </c>
      <c r="H157" s="48" t="s">
        <v>127</v>
      </c>
      <c r="I157" s="48" t="s">
        <v>127</v>
      </c>
      <c r="J157" s="48" t="s">
        <v>127</v>
      </c>
      <c r="K157" s="48" t="s">
        <v>128</v>
      </c>
      <c r="L157" s="48" t="s">
        <v>127</v>
      </c>
      <c r="M157" s="48" t="s">
        <v>128</v>
      </c>
      <c r="N157" s="48" t="s">
        <v>127</v>
      </c>
      <c r="O157" s="48" t="s">
        <v>127</v>
      </c>
      <c r="P157" s="48" t="s">
        <v>127</v>
      </c>
      <c r="Q157" s="48" t="s">
        <v>127</v>
      </c>
      <c r="R157" s="48" t="s">
        <v>127</v>
      </c>
      <c r="S157" s="48" t="s">
        <v>127</v>
      </c>
      <c r="T157" s="48" t="s">
        <v>127</v>
      </c>
      <c r="U157" s="48" t="s">
        <v>127</v>
      </c>
      <c r="V157" s="48" t="s">
        <v>127</v>
      </c>
      <c r="W157" s="48" t="s">
        <v>127</v>
      </c>
      <c r="X157" s="48" t="s">
        <v>127</v>
      </c>
      <c r="Y157" s="48">
        <v>31.291499999999999</v>
      </c>
      <c r="Z157" s="48" t="s">
        <v>127</v>
      </c>
      <c r="AA157" s="48" t="s">
        <v>127</v>
      </c>
      <c r="AB157" s="48" t="s">
        <v>127</v>
      </c>
      <c r="AC157" s="48" t="s">
        <v>127</v>
      </c>
      <c r="AD157" s="48" t="s">
        <v>127</v>
      </c>
      <c r="AE157" s="48" t="s">
        <v>127</v>
      </c>
      <c r="AF157" s="48" t="s">
        <v>127</v>
      </c>
      <c r="AG157" s="48" t="s">
        <v>127</v>
      </c>
      <c r="AH157" s="48" t="s">
        <v>127</v>
      </c>
      <c r="AI157" s="48" t="s">
        <v>127</v>
      </c>
      <c r="AJ157" s="48" t="s">
        <v>127</v>
      </c>
      <c r="AK157" s="48" t="s">
        <v>127</v>
      </c>
      <c r="AL157" s="48" t="s">
        <v>127</v>
      </c>
      <c r="AM157" s="48" t="s">
        <v>127</v>
      </c>
      <c r="AN157" s="48" t="s">
        <v>127</v>
      </c>
      <c r="AO157" s="48" t="s">
        <v>127</v>
      </c>
      <c r="AP157" s="48" t="s">
        <v>127</v>
      </c>
      <c r="AQ157" s="48" t="s">
        <v>127</v>
      </c>
      <c r="AR157" s="48" t="s">
        <v>127</v>
      </c>
      <c r="AS157" s="48" t="s">
        <v>127</v>
      </c>
      <c r="AT157" s="48" t="s">
        <v>127</v>
      </c>
      <c r="AU157" s="48" t="s">
        <v>127</v>
      </c>
      <c r="AV157" s="48" t="s">
        <v>127</v>
      </c>
      <c r="AW157" s="48" t="s">
        <v>127</v>
      </c>
      <c r="AX157" s="48">
        <v>394.13499999999999</v>
      </c>
      <c r="AY157" s="48" t="s">
        <v>127</v>
      </c>
      <c r="AZ157" s="48" t="s">
        <v>127</v>
      </c>
      <c r="BA157" s="48" t="s">
        <v>127</v>
      </c>
      <c r="BB157" s="48" t="s">
        <v>127</v>
      </c>
      <c r="BC157" s="48">
        <v>90</v>
      </c>
      <c r="BD157" s="48" t="s">
        <v>127</v>
      </c>
      <c r="BE157" s="48" t="s">
        <v>127</v>
      </c>
      <c r="BF157" s="48" t="s">
        <v>127</v>
      </c>
      <c r="BG157" s="48" t="s">
        <v>127</v>
      </c>
      <c r="BH157" s="48" t="s">
        <v>127</v>
      </c>
      <c r="BI157" s="48" t="s">
        <v>127</v>
      </c>
      <c r="BJ157" s="48" t="s">
        <v>127</v>
      </c>
      <c r="BK157" s="48" t="s">
        <v>127</v>
      </c>
      <c r="BL157" s="48" t="s">
        <v>127</v>
      </c>
      <c r="BM157" s="48" t="s">
        <v>127</v>
      </c>
      <c r="BN157" s="24"/>
    </row>
    <row r="158" spans="1:66" x14ac:dyDescent="0.2">
      <c r="A158" s="23">
        <v>51</v>
      </c>
      <c r="B158" s="46">
        <v>41812</v>
      </c>
      <c r="C158" s="23">
        <v>17213608</v>
      </c>
      <c r="D158" s="32" t="s">
        <v>244</v>
      </c>
      <c r="E158" s="48" t="s">
        <v>127</v>
      </c>
      <c r="F158" s="48" t="s">
        <v>127</v>
      </c>
      <c r="G158" s="48" t="s">
        <v>127</v>
      </c>
      <c r="H158" s="48" t="s">
        <v>127</v>
      </c>
      <c r="I158" s="48" t="s">
        <v>127</v>
      </c>
      <c r="J158" s="48" t="s">
        <v>127</v>
      </c>
      <c r="K158" s="48" t="s">
        <v>127</v>
      </c>
      <c r="L158" s="48" t="s">
        <v>127</v>
      </c>
      <c r="M158" s="48" t="s">
        <v>127</v>
      </c>
      <c r="N158" s="48" t="s">
        <v>127</v>
      </c>
      <c r="O158" s="48" t="s">
        <v>127</v>
      </c>
      <c r="P158" s="48" t="s">
        <v>127</v>
      </c>
      <c r="Q158" s="48" t="s">
        <v>127</v>
      </c>
      <c r="R158" s="48" t="s">
        <v>127</v>
      </c>
      <c r="S158" s="48" t="s">
        <v>127</v>
      </c>
      <c r="T158" s="48" t="s">
        <v>127</v>
      </c>
      <c r="U158" s="48" t="s">
        <v>127</v>
      </c>
      <c r="V158" s="48" t="s">
        <v>127</v>
      </c>
      <c r="W158" s="48" t="s">
        <v>127</v>
      </c>
      <c r="X158" s="48" t="s">
        <v>127</v>
      </c>
      <c r="Y158" s="48" t="s">
        <v>127</v>
      </c>
      <c r="Z158" s="48" t="s">
        <v>127</v>
      </c>
      <c r="AA158" s="48" t="s">
        <v>127</v>
      </c>
      <c r="AB158" s="48" t="s">
        <v>127</v>
      </c>
      <c r="AC158" s="48" t="s">
        <v>127</v>
      </c>
      <c r="AD158" s="48" t="s">
        <v>127</v>
      </c>
      <c r="AE158" s="48" t="s">
        <v>127</v>
      </c>
      <c r="AF158" s="48" t="s">
        <v>127</v>
      </c>
      <c r="AG158" s="48" t="s">
        <v>127</v>
      </c>
      <c r="AH158" s="48" t="s">
        <v>127</v>
      </c>
      <c r="AI158" s="48" t="s">
        <v>127</v>
      </c>
      <c r="AJ158" s="48" t="s">
        <v>127</v>
      </c>
      <c r="AK158" s="48" t="s">
        <v>127</v>
      </c>
      <c r="AL158" s="48" t="s">
        <v>127</v>
      </c>
      <c r="AM158" s="48" t="s">
        <v>127</v>
      </c>
      <c r="AN158" s="48" t="s">
        <v>127</v>
      </c>
      <c r="AO158" s="48" t="s">
        <v>127</v>
      </c>
      <c r="AP158" s="48" t="s">
        <v>127</v>
      </c>
      <c r="AQ158" s="48" t="s">
        <v>127</v>
      </c>
      <c r="AR158" s="48" t="s">
        <v>127</v>
      </c>
      <c r="AS158" s="48" t="s">
        <v>127</v>
      </c>
      <c r="AT158" s="48" t="s">
        <v>127</v>
      </c>
      <c r="AU158" s="48" t="s">
        <v>127</v>
      </c>
      <c r="AV158" s="48" t="s">
        <v>127</v>
      </c>
      <c r="AW158" s="48" t="s">
        <v>127</v>
      </c>
      <c r="AX158" s="48">
        <v>9.08</v>
      </c>
      <c r="AY158" s="48" t="s">
        <v>127</v>
      </c>
      <c r="AZ158" s="48" t="s">
        <v>127</v>
      </c>
      <c r="BA158" s="48" t="s">
        <v>127</v>
      </c>
      <c r="BB158" s="48" t="s">
        <v>127</v>
      </c>
      <c r="BC158" s="48" t="s">
        <v>127</v>
      </c>
      <c r="BD158" s="48">
        <v>5.16</v>
      </c>
      <c r="BE158" s="48" t="s">
        <v>127</v>
      </c>
      <c r="BF158" s="48" t="s">
        <v>127</v>
      </c>
      <c r="BG158" s="48" t="s">
        <v>127</v>
      </c>
      <c r="BH158" s="48" t="s">
        <v>127</v>
      </c>
      <c r="BI158" s="48" t="s">
        <v>127</v>
      </c>
      <c r="BJ158" s="48" t="s">
        <v>127</v>
      </c>
      <c r="BK158" s="48" t="s">
        <v>127</v>
      </c>
      <c r="BL158" s="48" t="s">
        <v>127</v>
      </c>
      <c r="BM158" s="48" t="s">
        <v>127</v>
      </c>
      <c r="BN158" s="24"/>
    </row>
    <row r="159" spans="1:66" x14ac:dyDescent="0.2">
      <c r="A159" s="23">
        <v>51</v>
      </c>
      <c r="B159" s="46">
        <v>41862</v>
      </c>
      <c r="C159" s="23">
        <v>17213608</v>
      </c>
      <c r="D159" s="32" t="s">
        <v>244</v>
      </c>
      <c r="E159" s="48" t="s">
        <v>127</v>
      </c>
      <c r="F159" s="48" t="s">
        <v>127</v>
      </c>
      <c r="G159" s="48" t="s">
        <v>127</v>
      </c>
      <c r="H159" s="48" t="s">
        <v>127</v>
      </c>
      <c r="I159" s="48" t="s">
        <v>127</v>
      </c>
      <c r="J159" s="48" t="s">
        <v>127</v>
      </c>
      <c r="K159" s="48" t="s">
        <v>127</v>
      </c>
      <c r="L159" s="48" t="s">
        <v>127</v>
      </c>
      <c r="M159" s="48" t="s">
        <v>154</v>
      </c>
      <c r="N159" s="48" t="s">
        <v>127</v>
      </c>
      <c r="O159" s="48" t="s">
        <v>127</v>
      </c>
      <c r="P159" s="48" t="s">
        <v>127</v>
      </c>
      <c r="Q159" s="48" t="s">
        <v>127</v>
      </c>
      <c r="R159" s="48" t="s">
        <v>127</v>
      </c>
      <c r="S159" s="48" t="s">
        <v>127</v>
      </c>
      <c r="T159" s="48" t="s">
        <v>127</v>
      </c>
      <c r="U159" s="48" t="s">
        <v>127</v>
      </c>
      <c r="V159" s="48" t="s">
        <v>127</v>
      </c>
      <c r="W159" s="48" t="s">
        <v>127</v>
      </c>
      <c r="X159" s="48" t="s">
        <v>127</v>
      </c>
      <c r="Y159" s="48" t="s">
        <v>154</v>
      </c>
      <c r="Z159" s="48" t="s">
        <v>127</v>
      </c>
      <c r="AA159" s="48" t="s">
        <v>127</v>
      </c>
      <c r="AB159" s="48" t="s">
        <v>127</v>
      </c>
      <c r="AC159" s="48" t="s">
        <v>127</v>
      </c>
      <c r="AD159" s="48" t="s">
        <v>127</v>
      </c>
      <c r="AE159" s="48" t="s">
        <v>127</v>
      </c>
      <c r="AF159" s="48" t="s">
        <v>127</v>
      </c>
      <c r="AG159" s="48" t="s">
        <v>127</v>
      </c>
      <c r="AH159" s="48" t="s">
        <v>127</v>
      </c>
      <c r="AI159" s="48" t="s">
        <v>127</v>
      </c>
      <c r="AJ159" s="48" t="s">
        <v>127</v>
      </c>
      <c r="AK159" s="48" t="s">
        <v>127</v>
      </c>
      <c r="AL159" s="48" t="s">
        <v>127</v>
      </c>
      <c r="AM159" s="48" t="s">
        <v>127</v>
      </c>
      <c r="AN159" s="48" t="s">
        <v>127</v>
      </c>
      <c r="AO159" s="48" t="s">
        <v>127</v>
      </c>
      <c r="AP159" s="48" t="s">
        <v>127</v>
      </c>
      <c r="AQ159" s="48" t="s">
        <v>127</v>
      </c>
      <c r="AR159" s="48" t="s">
        <v>127</v>
      </c>
      <c r="AS159" s="48" t="s">
        <v>127</v>
      </c>
      <c r="AT159" s="48" t="s">
        <v>127</v>
      </c>
      <c r="AU159" s="48" t="s">
        <v>127</v>
      </c>
      <c r="AV159" s="48" t="s">
        <v>127</v>
      </c>
      <c r="AW159" s="48" t="s">
        <v>127</v>
      </c>
      <c r="AX159" s="48">
        <v>22.8</v>
      </c>
      <c r="AY159" s="48" t="s">
        <v>127</v>
      </c>
      <c r="AZ159" s="48" t="s">
        <v>127</v>
      </c>
      <c r="BA159" s="48" t="s">
        <v>127</v>
      </c>
      <c r="BB159" s="48" t="s">
        <v>127</v>
      </c>
      <c r="BC159" s="48" t="s">
        <v>127</v>
      </c>
      <c r="BD159" s="48" t="s">
        <v>154</v>
      </c>
      <c r="BE159" s="48" t="s">
        <v>127</v>
      </c>
      <c r="BF159" s="48" t="s">
        <v>127</v>
      </c>
      <c r="BG159" s="48" t="s">
        <v>127</v>
      </c>
      <c r="BH159" s="48" t="s">
        <v>127</v>
      </c>
      <c r="BI159" s="48" t="s">
        <v>127</v>
      </c>
      <c r="BJ159" s="48" t="s">
        <v>127</v>
      </c>
      <c r="BK159" s="48" t="s">
        <v>127</v>
      </c>
      <c r="BL159" s="48" t="s">
        <v>127</v>
      </c>
      <c r="BM159" s="48" t="s">
        <v>127</v>
      </c>
      <c r="BN159" s="24"/>
    </row>
    <row r="160" spans="1:66" ht="15" customHeight="1" x14ac:dyDescent="0.2">
      <c r="A160" s="23">
        <v>51</v>
      </c>
      <c r="B160" s="46">
        <v>42162</v>
      </c>
      <c r="C160" s="23">
        <v>17213608</v>
      </c>
      <c r="D160" s="32" t="s">
        <v>244</v>
      </c>
      <c r="E160" s="48" t="s">
        <v>127</v>
      </c>
      <c r="F160" s="48" t="s">
        <v>127</v>
      </c>
      <c r="G160" s="48" t="s">
        <v>127</v>
      </c>
      <c r="H160" s="48" t="s">
        <v>127</v>
      </c>
      <c r="I160" s="48" t="s">
        <v>127</v>
      </c>
      <c r="J160" s="48" t="s">
        <v>127</v>
      </c>
      <c r="K160" s="48" t="s">
        <v>133</v>
      </c>
      <c r="L160" s="48" t="s">
        <v>127</v>
      </c>
      <c r="M160" s="48" t="s">
        <v>127</v>
      </c>
      <c r="N160" s="48" t="s">
        <v>127</v>
      </c>
      <c r="O160" s="48" t="s">
        <v>127</v>
      </c>
      <c r="P160" s="48" t="s">
        <v>127</v>
      </c>
      <c r="Q160" s="48" t="s">
        <v>127</v>
      </c>
      <c r="R160" s="48" t="s">
        <v>127</v>
      </c>
      <c r="S160" s="48" t="s">
        <v>127</v>
      </c>
      <c r="T160" s="48" t="s">
        <v>127</v>
      </c>
      <c r="U160" s="48" t="s">
        <v>127</v>
      </c>
      <c r="V160" s="48" t="s">
        <v>127</v>
      </c>
      <c r="W160" s="48" t="s">
        <v>127</v>
      </c>
      <c r="X160" s="48" t="s">
        <v>127</v>
      </c>
      <c r="Y160" s="48" t="s">
        <v>127</v>
      </c>
      <c r="Z160" s="48" t="s">
        <v>127</v>
      </c>
      <c r="AA160" s="48" t="s">
        <v>127</v>
      </c>
      <c r="AB160" s="48" t="s">
        <v>127</v>
      </c>
      <c r="AC160" s="48" t="s">
        <v>127</v>
      </c>
      <c r="AD160" s="48" t="s">
        <v>127</v>
      </c>
      <c r="AE160" s="48" t="s">
        <v>127</v>
      </c>
      <c r="AF160" s="48" t="s">
        <v>127</v>
      </c>
      <c r="AG160" s="48" t="s">
        <v>127</v>
      </c>
      <c r="AH160" s="48" t="s">
        <v>127</v>
      </c>
      <c r="AI160" s="48" t="s">
        <v>127</v>
      </c>
      <c r="AJ160" s="48" t="s">
        <v>127</v>
      </c>
      <c r="AK160" s="48" t="s">
        <v>127</v>
      </c>
      <c r="AL160" s="48" t="s">
        <v>127</v>
      </c>
      <c r="AM160" s="48" t="s">
        <v>127</v>
      </c>
      <c r="AN160" s="48" t="s">
        <v>127</v>
      </c>
      <c r="AO160" s="48" t="s">
        <v>127</v>
      </c>
      <c r="AP160" s="48" t="s">
        <v>127</v>
      </c>
      <c r="AQ160" s="48" t="s">
        <v>127</v>
      </c>
      <c r="AR160" s="48" t="s">
        <v>127</v>
      </c>
      <c r="AS160" s="48" t="s">
        <v>127</v>
      </c>
      <c r="AT160" s="48" t="s">
        <v>127</v>
      </c>
      <c r="AU160" s="48" t="s">
        <v>127</v>
      </c>
      <c r="AV160" s="48" t="s">
        <v>127</v>
      </c>
      <c r="AW160" s="48" t="s">
        <v>127</v>
      </c>
      <c r="AX160" s="48">
        <v>27.13</v>
      </c>
      <c r="AY160" s="48" t="s">
        <v>127</v>
      </c>
      <c r="AZ160" s="48" t="s">
        <v>127</v>
      </c>
      <c r="BA160" s="48" t="s">
        <v>127</v>
      </c>
      <c r="BB160" s="48" t="s">
        <v>127</v>
      </c>
      <c r="BC160" s="48" t="s">
        <v>127</v>
      </c>
      <c r="BD160" s="48" t="s">
        <v>127</v>
      </c>
      <c r="BE160" s="48" t="s">
        <v>127</v>
      </c>
      <c r="BF160" s="48" t="s">
        <v>127</v>
      </c>
      <c r="BG160" s="48" t="s">
        <v>127</v>
      </c>
      <c r="BH160" s="48" t="s">
        <v>127</v>
      </c>
      <c r="BI160" s="48" t="s">
        <v>127</v>
      </c>
      <c r="BJ160" s="48" t="s">
        <v>127</v>
      </c>
      <c r="BK160" s="48" t="s">
        <v>127</v>
      </c>
      <c r="BL160" s="48" t="s">
        <v>127</v>
      </c>
      <c r="BM160" s="48" t="s">
        <v>127</v>
      </c>
      <c r="BN160" s="24"/>
    </row>
    <row r="161" spans="1:81" ht="15" customHeight="1" x14ac:dyDescent="0.2">
      <c r="A161" s="23">
        <v>51</v>
      </c>
      <c r="B161" s="46">
        <v>42878</v>
      </c>
      <c r="C161" s="23">
        <v>17213608</v>
      </c>
      <c r="D161" s="32" t="s">
        <v>244</v>
      </c>
      <c r="E161" s="48" t="s">
        <v>127</v>
      </c>
      <c r="F161" s="48" t="s">
        <v>127</v>
      </c>
      <c r="G161" s="48" t="s">
        <v>127</v>
      </c>
      <c r="H161" s="48" t="s">
        <v>127</v>
      </c>
      <c r="I161" s="48" t="s">
        <v>127</v>
      </c>
      <c r="J161" s="48" t="s">
        <v>127</v>
      </c>
      <c r="K161" s="48" t="s">
        <v>127</v>
      </c>
      <c r="L161" s="48" t="s">
        <v>127</v>
      </c>
      <c r="M161" s="48" t="s">
        <v>127</v>
      </c>
      <c r="N161" s="48" t="s">
        <v>127</v>
      </c>
      <c r="O161" s="48" t="s">
        <v>127</v>
      </c>
      <c r="P161" s="48" t="s">
        <v>127</v>
      </c>
      <c r="Q161" s="48" t="s">
        <v>127</v>
      </c>
      <c r="R161" s="48" t="s">
        <v>127</v>
      </c>
      <c r="S161" s="48" t="s">
        <v>127</v>
      </c>
      <c r="T161" s="48" t="s">
        <v>127</v>
      </c>
      <c r="U161" s="48" t="s">
        <v>127</v>
      </c>
      <c r="V161" s="48" t="s">
        <v>127</v>
      </c>
      <c r="W161" s="48" t="s">
        <v>127</v>
      </c>
      <c r="X161" s="48" t="s">
        <v>127</v>
      </c>
      <c r="Y161" s="48" t="s">
        <v>127</v>
      </c>
      <c r="Z161" s="48" t="s">
        <v>127</v>
      </c>
      <c r="AA161" s="48" t="s">
        <v>127</v>
      </c>
      <c r="AB161" s="48" t="s">
        <v>127</v>
      </c>
      <c r="AC161" s="48" t="s">
        <v>127</v>
      </c>
      <c r="AD161" s="48" t="s">
        <v>127</v>
      </c>
      <c r="AE161" s="48" t="s">
        <v>127</v>
      </c>
      <c r="AF161" s="48" t="s">
        <v>127</v>
      </c>
      <c r="AG161" s="48" t="s">
        <v>127</v>
      </c>
      <c r="AH161" s="48" t="s">
        <v>127</v>
      </c>
      <c r="AI161" s="48" t="s">
        <v>127</v>
      </c>
      <c r="AJ161" s="48" t="s">
        <v>127</v>
      </c>
      <c r="AK161" s="48" t="s">
        <v>127</v>
      </c>
      <c r="AL161" s="48" t="s">
        <v>127</v>
      </c>
      <c r="AM161" s="48" t="s">
        <v>127</v>
      </c>
      <c r="AN161" s="48" t="s">
        <v>127</v>
      </c>
      <c r="AO161" s="48" t="s">
        <v>127</v>
      </c>
      <c r="AP161" s="48" t="s">
        <v>127</v>
      </c>
      <c r="AQ161" s="48" t="s">
        <v>127</v>
      </c>
      <c r="AR161" s="48" t="s">
        <v>127</v>
      </c>
      <c r="AS161" s="48" t="s">
        <v>127</v>
      </c>
      <c r="AT161" s="48" t="s">
        <v>127</v>
      </c>
      <c r="AU161" s="48" t="s">
        <v>127</v>
      </c>
      <c r="AV161" s="48" t="s">
        <v>127</v>
      </c>
      <c r="AW161" s="48" t="s">
        <v>127</v>
      </c>
      <c r="AX161" s="48">
        <v>32.49</v>
      </c>
      <c r="AY161" s="48" t="s">
        <v>127</v>
      </c>
      <c r="AZ161" s="48" t="s">
        <v>127</v>
      </c>
      <c r="BA161" s="48" t="s">
        <v>127</v>
      </c>
      <c r="BB161" s="48" t="s">
        <v>127</v>
      </c>
      <c r="BC161" s="48" t="s">
        <v>127</v>
      </c>
      <c r="BD161" s="48" t="s">
        <v>127</v>
      </c>
      <c r="BE161" s="48" t="s">
        <v>127</v>
      </c>
      <c r="BF161" s="48" t="s">
        <v>127</v>
      </c>
      <c r="BG161" s="48" t="s">
        <v>127</v>
      </c>
      <c r="BH161" s="48" t="s">
        <v>127</v>
      </c>
      <c r="BI161" s="48" t="s">
        <v>127</v>
      </c>
      <c r="BJ161" s="48" t="s">
        <v>127</v>
      </c>
      <c r="BK161" s="48" t="s">
        <v>127</v>
      </c>
      <c r="BL161" s="48" t="s">
        <v>127</v>
      </c>
      <c r="BM161" s="48" t="s">
        <v>127</v>
      </c>
      <c r="BN161" s="24"/>
    </row>
    <row r="162" spans="1:81" x14ac:dyDescent="0.2">
      <c r="A162" s="23">
        <v>51</v>
      </c>
      <c r="B162" s="46">
        <v>43222</v>
      </c>
      <c r="C162" s="23">
        <v>17213608</v>
      </c>
      <c r="D162" s="32" t="s">
        <v>244</v>
      </c>
      <c r="E162" s="48" t="s">
        <v>127</v>
      </c>
      <c r="F162" s="48" t="s">
        <v>127</v>
      </c>
      <c r="G162" s="48" t="s">
        <v>127</v>
      </c>
      <c r="H162" s="48" t="s">
        <v>127</v>
      </c>
      <c r="I162" s="48" t="s">
        <v>127</v>
      </c>
      <c r="J162" s="48" t="s">
        <v>127</v>
      </c>
      <c r="K162" s="48" t="s">
        <v>127</v>
      </c>
      <c r="L162" s="48" t="s">
        <v>127</v>
      </c>
      <c r="M162" s="48" t="s">
        <v>127</v>
      </c>
      <c r="N162" s="48" t="s">
        <v>127</v>
      </c>
      <c r="O162" s="48" t="s">
        <v>127</v>
      </c>
      <c r="P162" s="48" t="s">
        <v>127</v>
      </c>
      <c r="Q162" s="48" t="s">
        <v>127</v>
      </c>
      <c r="R162" s="48" t="s">
        <v>127</v>
      </c>
      <c r="S162" s="48" t="s">
        <v>127</v>
      </c>
      <c r="T162" s="48" t="s">
        <v>127</v>
      </c>
      <c r="U162" s="48" t="s">
        <v>127</v>
      </c>
      <c r="V162" s="48" t="s">
        <v>127</v>
      </c>
      <c r="W162" s="48" t="s">
        <v>127</v>
      </c>
      <c r="X162" s="48" t="s">
        <v>127</v>
      </c>
      <c r="Y162" s="48">
        <v>1.4908999999999999</v>
      </c>
      <c r="Z162" s="48" t="s">
        <v>127</v>
      </c>
      <c r="AA162" s="48" t="s">
        <v>127</v>
      </c>
      <c r="AB162" s="48" t="s">
        <v>127</v>
      </c>
      <c r="AC162" s="48" t="s">
        <v>127</v>
      </c>
      <c r="AD162" s="48" t="s">
        <v>127</v>
      </c>
      <c r="AE162" s="48" t="s">
        <v>127</v>
      </c>
      <c r="AF162" s="48" t="s">
        <v>127</v>
      </c>
      <c r="AG162" s="48" t="s">
        <v>127</v>
      </c>
      <c r="AH162" s="48" t="s">
        <v>127</v>
      </c>
      <c r="AI162" s="48" t="s">
        <v>127</v>
      </c>
      <c r="AJ162" s="48" t="s">
        <v>127</v>
      </c>
      <c r="AK162" s="48" t="s">
        <v>127</v>
      </c>
      <c r="AL162" s="48" t="s">
        <v>127</v>
      </c>
      <c r="AM162" s="48" t="s">
        <v>127</v>
      </c>
      <c r="AN162" s="48" t="s">
        <v>127</v>
      </c>
      <c r="AO162" s="48" t="s">
        <v>127</v>
      </c>
      <c r="AP162" s="48" t="s">
        <v>127</v>
      </c>
      <c r="AQ162" s="48" t="s">
        <v>127</v>
      </c>
      <c r="AR162" s="48" t="s">
        <v>127</v>
      </c>
      <c r="AS162" s="48" t="s">
        <v>127</v>
      </c>
      <c r="AT162" s="48" t="s">
        <v>127</v>
      </c>
      <c r="AU162" s="48" t="s">
        <v>127</v>
      </c>
      <c r="AV162" s="48" t="s">
        <v>127</v>
      </c>
      <c r="AW162" s="48" t="s">
        <v>127</v>
      </c>
      <c r="AX162" s="48">
        <v>36.660699999999999</v>
      </c>
      <c r="AY162" s="48" t="s">
        <v>127</v>
      </c>
      <c r="AZ162" s="48" t="s">
        <v>127</v>
      </c>
      <c r="BA162" s="48" t="s">
        <v>127</v>
      </c>
      <c r="BB162" s="48" t="s">
        <v>127</v>
      </c>
      <c r="BC162" s="48" t="s">
        <v>127</v>
      </c>
      <c r="BD162" s="48" t="s">
        <v>127</v>
      </c>
      <c r="BE162" s="48" t="s">
        <v>127</v>
      </c>
      <c r="BF162" s="48" t="s">
        <v>127</v>
      </c>
      <c r="BG162" s="48" t="s">
        <v>127</v>
      </c>
      <c r="BH162" s="48" t="s">
        <v>127</v>
      </c>
      <c r="BI162" s="48" t="s">
        <v>127</v>
      </c>
      <c r="BJ162" s="48" t="s">
        <v>127</v>
      </c>
      <c r="BK162" s="48" t="s">
        <v>127</v>
      </c>
      <c r="BL162" s="48" t="s">
        <v>127</v>
      </c>
      <c r="BM162" s="48" t="s">
        <v>127</v>
      </c>
      <c r="BN162" s="24"/>
    </row>
    <row r="163" spans="1:81" x14ac:dyDescent="0.2">
      <c r="A163" s="23">
        <v>51</v>
      </c>
      <c r="B163" s="46">
        <v>43515</v>
      </c>
      <c r="C163" s="23">
        <v>17213608</v>
      </c>
      <c r="D163" s="32" t="s">
        <v>244</v>
      </c>
      <c r="E163" s="48" t="s">
        <v>127</v>
      </c>
      <c r="F163" s="48" t="s">
        <v>127</v>
      </c>
      <c r="G163" s="81"/>
      <c r="H163" s="81"/>
      <c r="I163" s="81"/>
      <c r="J163" s="48" t="s">
        <v>127</v>
      </c>
      <c r="K163" s="48" t="s">
        <v>127</v>
      </c>
      <c r="L163" s="48" t="s">
        <v>127</v>
      </c>
      <c r="M163" s="48" t="s">
        <v>127</v>
      </c>
      <c r="N163" s="48" t="s">
        <v>127</v>
      </c>
      <c r="O163" s="81"/>
      <c r="P163" s="81"/>
      <c r="Q163" s="48" t="s">
        <v>127</v>
      </c>
      <c r="R163" s="48" t="s">
        <v>127</v>
      </c>
      <c r="S163" s="48" t="s">
        <v>127</v>
      </c>
      <c r="T163" s="48" t="s">
        <v>127</v>
      </c>
      <c r="U163" s="81"/>
      <c r="V163" s="48" t="s">
        <v>127</v>
      </c>
      <c r="W163" s="48" t="s">
        <v>127</v>
      </c>
      <c r="X163" s="48" t="s">
        <v>127</v>
      </c>
      <c r="Y163" s="48" t="s">
        <v>127</v>
      </c>
      <c r="Z163" s="48" t="s">
        <v>127</v>
      </c>
      <c r="AA163" s="48" t="s">
        <v>127</v>
      </c>
      <c r="AB163" s="81"/>
      <c r="AC163" s="81"/>
      <c r="AD163" s="81"/>
      <c r="AE163" s="81"/>
      <c r="AF163" s="48" t="s">
        <v>128</v>
      </c>
      <c r="AG163" s="81"/>
      <c r="AH163" s="81"/>
      <c r="AI163" s="48" t="s">
        <v>127</v>
      </c>
      <c r="AJ163" s="48" t="s">
        <v>127</v>
      </c>
      <c r="AK163" s="48" t="s">
        <v>127</v>
      </c>
      <c r="AL163" s="48" t="s">
        <v>127</v>
      </c>
      <c r="AM163" s="48" t="s">
        <v>127</v>
      </c>
      <c r="AN163" s="81"/>
      <c r="AO163" s="81"/>
      <c r="AP163" s="81"/>
      <c r="AQ163" s="48" t="s">
        <v>127</v>
      </c>
      <c r="AR163" s="81"/>
      <c r="AS163" s="48"/>
      <c r="AT163" s="48"/>
      <c r="AU163" s="48" t="s">
        <v>127</v>
      </c>
      <c r="AV163" s="48"/>
      <c r="AW163" s="48" t="s">
        <v>127</v>
      </c>
      <c r="AX163" s="48" t="s">
        <v>128</v>
      </c>
      <c r="AY163" s="48" t="s">
        <v>127</v>
      </c>
      <c r="AZ163" s="48" t="s">
        <v>127</v>
      </c>
      <c r="BA163" s="48"/>
      <c r="BB163" s="48"/>
      <c r="BC163" s="48" t="s">
        <v>127</v>
      </c>
      <c r="BD163" s="48" t="s">
        <v>128</v>
      </c>
      <c r="BE163" s="48" t="s">
        <v>127</v>
      </c>
      <c r="BF163" s="48" t="s">
        <v>127</v>
      </c>
      <c r="BG163" s="48" t="s">
        <v>128</v>
      </c>
      <c r="BH163" s="48" t="s">
        <v>127</v>
      </c>
      <c r="BI163" s="48" t="s">
        <v>127</v>
      </c>
      <c r="BJ163" s="48" t="s">
        <v>128</v>
      </c>
      <c r="BK163" s="48" t="s">
        <v>127</v>
      </c>
      <c r="BL163" s="48" t="s">
        <v>127</v>
      </c>
      <c r="BM163" s="48" t="s">
        <v>128</v>
      </c>
      <c r="BN163" s="24"/>
      <c r="BP163" s="6"/>
      <c r="BQ163" s="6"/>
      <c r="BR163" s="6"/>
      <c r="BS163" s="6"/>
      <c r="BT163" s="6"/>
      <c r="BU163" s="6"/>
      <c r="BV163" s="6"/>
      <c r="BW163" s="6"/>
      <c r="BX163" s="6"/>
      <c r="BZ163" s="6"/>
      <c r="CA163" s="6"/>
      <c r="CB163" s="6"/>
      <c r="CC163" s="6"/>
    </row>
    <row r="164" spans="1:81" x14ac:dyDescent="0.2">
      <c r="A164" s="23">
        <v>52</v>
      </c>
      <c r="B164" s="47">
        <v>41529</v>
      </c>
      <c r="C164" s="23">
        <v>17213609</v>
      </c>
      <c r="D164" s="32" t="s">
        <v>246</v>
      </c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24"/>
      <c r="BP164" s="6"/>
      <c r="BQ164" s="6"/>
      <c r="BR164" s="6"/>
      <c r="BS164" s="6"/>
      <c r="BT164" s="6"/>
      <c r="BU164" s="6"/>
      <c r="BV164" s="6"/>
      <c r="BW164" s="6"/>
      <c r="BX164" s="6"/>
    </row>
    <row r="165" spans="1:81" x14ac:dyDescent="0.2">
      <c r="A165" s="23">
        <v>52</v>
      </c>
      <c r="B165" s="46">
        <v>41653</v>
      </c>
      <c r="C165" s="23">
        <v>17213609</v>
      </c>
      <c r="D165" s="32" t="s">
        <v>246</v>
      </c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24"/>
      <c r="BP165" s="6"/>
      <c r="BQ165" s="6"/>
      <c r="BR165" s="6"/>
      <c r="BS165" s="6"/>
      <c r="BT165" s="6"/>
      <c r="BU165" s="6"/>
      <c r="BV165" s="6"/>
      <c r="BW165" s="6"/>
      <c r="BX165" s="6"/>
    </row>
    <row r="166" spans="1:81" x14ac:dyDescent="0.2">
      <c r="A166" s="23">
        <v>52</v>
      </c>
      <c r="B166" s="46">
        <v>41703</v>
      </c>
      <c r="C166" s="23">
        <v>17213609</v>
      </c>
      <c r="D166" s="32" t="s">
        <v>246</v>
      </c>
      <c r="E166" s="48" t="s">
        <v>127</v>
      </c>
      <c r="F166" s="48" t="s">
        <v>127</v>
      </c>
      <c r="G166" s="48" t="s">
        <v>127</v>
      </c>
      <c r="H166" s="48" t="s">
        <v>127</v>
      </c>
      <c r="I166" s="48" t="s">
        <v>127</v>
      </c>
      <c r="J166" s="48" t="s">
        <v>127</v>
      </c>
      <c r="K166" s="48" t="s">
        <v>127</v>
      </c>
      <c r="L166" s="48" t="s">
        <v>127</v>
      </c>
      <c r="M166" s="48" t="s">
        <v>127</v>
      </c>
      <c r="N166" s="48" t="s">
        <v>127</v>
      </c>
      <c r="O166" s="48" t="s">
        <v>127</v>
      </c>
      <c r="P166" s="48" t="s">
        <v>127</v>
      </c>
      <c r="Q166" s="48" t="s">
        <v>127</v>
      </c>
      <c r="R166" s="48" t="s">
        <v>127</v>
      </c>
      <c r="S166" s="48" t="s">
        <v>127</v>
      </c>
      <c r="T166" s="48" t="s">
        <v>127</v>
      </c>
      <c r="U166" s="48" t="s">
        <v>127</v>
      </c>
      <c r="V166" s="48" t="s">
        <v>127</v>
      </c>
      <c r="W166" s="48" t="s">
        <v>127</v>
      </c>
      <c r="X166" s="48" t="s">
        <v>127</v>
      </c>
      <c r="Y166" s="48" t="s">
        <v>127</v>
      </c>
      <c r="Z166" s="48" t="s">
        <v>127</v>
      </c>
      <c r="AA166" s="48" t="s">
        <v>127</v>
      </c>
      <c r="AB166" s="48" t="s">
        <v>127</v>
      </c>
      <c r="AC166" s="48" t="s">
        <v>127</v>
      </c>
      <c r="AD166" s="48" t="s">
        <v>127</v>
      </c>
      <c r="AE166" s="48" t="s">
        <v>127</v>
      </c>
      <c r="AF166" s="48" t="s">
        <v>127</v>
      </c>
      <c r="AG166" s="48" t="s">
        <v>127</v>
      </c>
      <c r="AH166" s="48" t="s">
        <v>127</v>
      </c>
      <c r="AI166" s="48" t="s">
        <v>127</v>
      </c>
      <c r="AJ166" s="48" t="s">
        <v>127</v>
      </c>
      <c r="AK166" s="48" t="s">
        <v>127</v>
      </c>
      <c r="AL166" s="48" t="s">
        <v>127</v>
      </c>
      <c r="AM166" s="48" t="s">
        <v>127</v>
      </c>
      <c r="AN166" s="48" t="s">
        <v>127</v>
      </c>
      <c r="AO166" s="48" t="s">
        <v>127</v>
      </c>
      <c r="AP166" s="48" t="s">
        <v>127</v>
      </c>
      <c r="AQ166" s="48" t="s">
        <v>127</v>
      </c>
      <c r="AR166" s="48" t="s">
        <v>127</v>
      </c>
      <c r="AS166" s="48" t="s">
        <v>127</v>
      </c>
      <c r="AT166" s="48" t="s">
        <v>127</v>
      </c>
      <c r="AU166" s="48" t="s">
        <v>127</v>
      </c>
      <c r="AV166" s="48" t="s">
        <v>127</v>
      </c>
      <c r="AW166" s="48" t="s">
        <v>127</v>
      </c>
      <c r="AX166" s="48">
        <v>1.27</v>
      </c>
      <c r="AY166" s="48" t="s">
        <v>127</v>
      </c>
      <c r="AZ166" s="48" t="s">
        <v>127</v>
      </c>
      <c r="BA166" s="48" t="s">
        <v>127</v>
      </c>
      <c r="BB166" s="48" t="s">
        <v>127</v>
      </c>
      <c r="BC166" s="48" t="s">
        <v>127</v>
      </c>
      <c r="BD166" s="48" t="s">
        <v>127</v>
      </c>
      <c r="BE166" s="48" t="s">
        <v>127</v>
      </c>
      <c r="BF166" s="48" t="s">
        <v>127</v>
      </c>
      <c r="BG166" s="48" t="s">
        <v>127</v>
      </c>
      <c r="BH166" s="48" t="s">
        <v>127</v>
      </c>
      <c r="BI166" s="48" t="s">
        <v>127</v>
      </c>
      <c r="BJ166" s="48" t="s">
        <v>127</v>
      </c>
      <c r="BK166" s="48" t="s">
        <v>127</v>
      </c>
      <c r="BL166" s="48" t="s">
        <v>127</v>
      </c>
      <c r="BM166" s="48" t="s">
        <v>159</v>
      </c>
      <c r="BN166" s="24"/>
      <c r="BP166" s="6"/>
      <c r="BQ166" s="6"/>
      <c r="BR166" s="6"/>
      <c r="BS166" s="6"/>
      <c r="BT166" s="6"/>
      <c r="BU166" s="6"/>
      <c r="BV166" s="6"/>
      <c r="BW166" s="6"/>
      <c r="BX166" s="6"/>
    </row>
    <row r="167" spans="1:81" x14ac:dyDescent="0.2">
      <c r="A167" s="23">
        <v>52</v>
      </c>
      <c r="B167" s="46">
        <v>42162</v>
      </c>
      <c r="C167" s="23">
        <v>17213609</v>
      </c>
      <c r="D167" s="32" t="s">
        <v>246</v>
      </c>
      <c r="E167" s="48" t="s">
        <v>127</v>
      </c>
      <c r="F167" s="48" t="s">
        <v>127</v>
      </c>
      <c r="G167" s="48" t="s">
        <v>127</v>
      </c>
      <c r="H167" s="48" t="s">
        <v>127</v>
      </c>
      <c r="I167" s="48" t="s">
        <v>127</v>
      </c>
      <c r="J167" s="48" t="s">
        <v>127</v>
      </c>
      <c r="K167" s="48" t="s">
        <v>127</v>
      </c>
      <c r="L167" s="48" t="s">
        <v>127</v>
      </c>
      <c r="M167" s="48" t="s">
        <v>127</v>
      </c>
      <c r="N167" s="48" t="s">
        <v>127</v>
      </c>
      <c r="O167" s="48" t="s">
        <v>127</v>
      </c>
      <c r="P167" s="48" t="s">
        <v>127</v>
      </c>
      <c r="Q167" s="48" t="s">
        <v>127</v>
      </c>
      <c r="R167" s="48" t="s">
        <v>127</v>
      </c>
      <c r="S167" s="48" t="s">
        <v>127</v>
      </c>
      <c r="T167" s="48" t="s">
        <v>127</v>
      </c>
      <c r="U167" s="48" t="s">
        <v>127</v>
      </c>
      <c r="V167" s="48" t="s">
        <v>127</v>
      </c>
      <c r="W167" s="48" t="s">
        <v>127</v>
      </c>
      <c r="X167" s="48" t="s">
        <v>127</v>
      </c>
      <c r="Y167" s="48" t="s">
        <v>127</v>
      </c>
      <c r="Z167" s="48" t="s">
        <v>127</v>
      </c>
      <c r="AA167" s="48" t="s">
        <v>127</v>
      </c>
      <c r="AB167" s="48" t="s">
        <v>127</v>
      </c>
      <c r="AC167" s="48" t="s">
        <v>127</v>
      </c>
      <c r="AD167" s="48" t="s">
        <v>127</v>
      </c>
      <c r="AE167" s="48" t="s">
        <v>127</v>
      </c>
      <c r="AF167" s="48" t="s">
        <v>127</v>
      </c>
      <c r="AG167" s="48" t="s">
        <v>127</v>
      </c>
      <c r="AH167" s="48" t="s">
        <v>127</v>
      </c>
      <c r="AI167" s="48" t="s">
        <v>127</v>
      </c>
      <c r="AJ167" s="48" t="s">
        <v>127</v>
      </c>
      <c r="AK167" s="48" t="s">
        <v>127</v>
      </c>
      <c r="AL167" s="48" t="s">
        <v>127</v>
      </c>
      <c r="AM167" s="48" t="s">
        <v>127</v>
      </c>
      <c r="AN167" s="48" t="s">
        <v>127</v>
      </c>
      <c r="AO167" s="48" t="s">
        <v>127</v>
      </c>
      <c r="AP167" s="48" t="s">
        <v>127</v>
      </c>
      <c r="AQ167" s="48" t="s">
        <v>127</v>
      </c>
      <c r="AR167" s="48" t="s">
        <v>127</v>
      </c>
      <c r="AS167" s="48" t="s">
        <v>127</v>
      </c>
      <c r="AT167" s="48" t="s">
        <v>127</v>
      </c>
      <c r="AU167" s="48" t="s">
        <v>127</v>
      </c>
      <c r="AV167" s="48" t="s">
        <v>127</v>
      </c>
      <c r="AW167" s="48" t="s">
        <v>127</v>
      </c>
      <c r="AX167" s="48">
        <v>6.56</v>
      </c>
      <c r="AY167" s="48" t="s">
        <v>127</v>
      </c>
      <c r="AZ167" s="48" t="s">
        <v>127</v>
      </c>
      <c r="BA167" s="48" t="s">
        <v>127</v>
      </c>
      <c r="BB167" s="48" t="s">
        <v>127</v>
      </c>
      <c r="BC167" s="48" t="s">
        <v>154</v>
      </c>
      <c r="BD167" s="48" t="s">
        <v>127</v>
      </c>
      <c r="BE167" s="48" t="s">
        <v>127</v>
      </c>
      <c r="BF167" s="48" t="s">
        <v>127</v>
      </c>
      <c r="BG167" s="48" t="s">
        <v>127</v>
      </c>
      <c r="BH167" s="48" t="s">
        <v>127</v>
      </c>
      <c r="BI167" s="48" t="s">
        <v>127</v>
      </c>
      <c r="BJ167" s="48" t="s">
        <v>127</v>
      </c>
      <c r="BK167" s="48" t="s">
        <v>127</v>
      </c>
      <c r="BL167" s="48" t="s">
        <v>127</v>
      </c>
      <c r="BM167" s="48" t="s">
        <v>168</v>
      </c>
      <c r="BN167" s="24"/>
    </row>
    <row r="168" spans="1:81" x14ac:dyDescent="0.2">
      <c r="A168" s="23">
        <v>52</v>
      </c>
      <c r="B168" s="46">
        <v>42878</v>
      </c>
      <c r="C168" s="23">
        <v>17213609</v>
      </c>
      <c r="D168" s="32" t="s">
        <v>246</v>
      </c>
      <c r="E168" s="48" t="s">
        <v>127</v>
      </c>
      <c r="F168" s="48" t="s">
        <v>127</v>
      </c>
      <c r="G168" s="48" t="s">
        <v>127</v>
      </c>
      <c r="H168" s="48" t="s">
        <v>127</v>
      </c>
      <c r="I168" s="48" t="s">
        <v>127</v>
      </c>
      <c r="J168" s="48" t="s">
        <v>127</v>
      </c>
      <c r="K168" s="48" t="s">
        <v>127</v>
      </c>
      <c r="L168" s="48" t="s">
        <v>127</v>
      </c>
      <c r="M168" s="48" t="s">
        <v>127</v>
      </c>
      <c r="N168" s="48" t="s">
        <v>127</v>
      </c>
      <c r="O168" s="48" t="s">
        <v>127</v>
      </c>
      <c r="P168" s="48" t="s">
        <v>127</v>
      </c>
      <c r="Q168" s="48" t="s">
        <v>127</v>
      </c>
      <c r="R168" s="48" t="s">
        <v>127</v>
      </c>
      <c r="S168" s="48" t="s">
        <v>127</v>
      </c>
      <c r="T168" s="48" t="s">
        <v>127</v>
      </c>
      <c r="U168" s="48" t="s">
        <v>127</v>
      </c>
      <c r="V168" s="48" t="s">
        <v>127</v>
      </c>
      <c r="W168" s="48" t="s">
        <v>127</v>
      </c>
      <c r="X168" s="48" t="s">
        <v>127</v>
      </c>
      <c r="Y168" s="48" t="s">
        <v>127</v>
      </c>
      <c r="Z168" s="48" t="s">
        <v>127</v>
      </c>
      <c r="AA168" s="48" t="s">
        <v>127</v>
      </c>
      <c r="AB168" s="48" t="s">
        <v>127</v>
      </c>
      <c r="AC168" s="48" t="s">
        <v>127</v>
      </c>
      <c r="AD168" s="48" t="s">
        <v>127</v>
      </c>
      <c r="AE168" s="48" t="s">
        <v>127</v>
      </c>
      <c r="AF168" s="48" t="s">
        <v>127</v>
      </c>
      <c r="AG168" s="48" t="s">
        <v>127</v>
      </c>
      <c r="AH168" s="48" t="s">
        <v>127</v>
      </c>
      <c r="AI168" s="48" t="s">
        <v>127</v>
      </c>
      <c r="AJ168" s="48" t="s">
        <v>127</v>
      </c>
      <c r="AK168" s="48" t="s">
        <v>127</v>
      </c>
      <c r="AL168" s="48" t="s">
        <v>127</v>
      </c>
      <c r="AM168" s="48" t="s">
        <v>127</v>
      </c>
      <c r="AN168" s="48" t="s">
        <v>127</v>
      </c>
      <c r="AO168" s="48" t="s">
        <v>127</v>
      </c>
      <c r="AP168" s="48" t="s">
        <v>127</v>
      </c>
      <c r="AQ168" s="48" t="s">
        <v>127</v>
      </c>
      <c r="AR168" s="48" t="s">
        <v>127</v>
      </c>
      <c r="AS168" s="48" t="s">
        <v>127</v>
      </c>
      <c r="AT168" s="48" t="s">
        <v>127</v>
      </c>
      <c r="AU168" s="48" t="s">
        <v>127</v>
      </c>
      <c r="AV168" s="48" t="s">
        <v>127</v>
      </c>
      <c r="AW168" s="48" t="s">
        <v>127</v>
      </c>
      <c r="AX168" s="48">
        <v>5.91</v>
      </c>
      <c r="AY168" s="48" t="s">
        <v>127</v>
      </c>
      <c r="AZ168" s="48" t="s">
        <v>127</v>
      </c>
      <c r="BA168" s="48" t="s">
        <v>127</v>
      </c>
      <c r="BB168" s="48" t="s">
        <v>127</v>
      </c>
      <c r="BC168" s="48" t="s">
        <v>127</v>
      </c>
      <c r="BD168" s="48" t="s">
        <v>127</v>
      </c>
      <c r="BE168" s="48" t="s">
        <v>127</v>
      </c>
      <c r="BF168" s="48" t="s">
        <v>127</v>
      </c>
      <c r="BG168" s="48" t="s">
        <v>127</v>
      </c>
      <c r="BH168" s="48" t="s">
        <v>127</v>
      </c>
      <c r="BI168" s="48" t="s">
        <v>127</v>
      </c>
      <c r="BJ168" s="48" t="s">
        <v>127</v>
      </c>
      <c r="BK168" s="48" t="s">
        <v>127</v>
      </c>
      <c r="BL168" s="48" t="s">
        <v>127</v>
      </c>
      <c r="BM168" s="48" t="s">
        <v>127</v>
      </c>
      <c r="BN168" s="24"/>
      <c r="BP168" s="6"/>
      <c r="BQ168" s="6"/>
      <c r="BR168" s="6"/>
      <c r="BS168" s="6"/>
      <c r="BT168" s="6"/>
      <c r="BU168" s="6"/>
      <c r="BV168" s="6"/>
      <c r="BW168" s="6"/>
    </row>
    <row r="169" spans="1:81" ht="15" customHeight="1" x14ac:dyDescent="0.2">
      <c r="A169" s="23">
        <v>52</v>
      </c>
      <c r="B169" s="46">
        <v>43222</v>
      </c>
      <c r="C169" s="23">
        <v>17213609</v>
      </c>
      <c r="D169" s="32" t="s">
        <v>246</v>
      </c>
      <c r="E169" s="48" t="s">
        <v>127</v>
      </c>
      <c r="F169" s="48" t="s">
        <v>127</v>
      </c>
      <c r="G169" s="48" t="s">
        <v>127</v>
      </c>
      <c r="H169" s="48" t="s">
        <v>127</v>
      </c>
      <c r="I169" s="48" t="s">
        <v>127</v>
      </c>
      <c r="J169" s="48" t="s">
        <v>127</v>
      </c>
      <c r="K169" s="48" t="s">
        <v>127</v>
      </c>
      <c r="L169" s="48" t="s">
        <v>127</v>
      </c>
      <c r="M169" s="48" t="s">
        <v>127</v>
      </c>
      <c r="N169" s="48" t="s">
        <v>127</v>
      </c>
      <c r="O169" s="48" t="s">
        <v>127</v>
      </c>
      <c r="P169" s="48" t="s">
        <v>127</v>
      </c>
      <c r="Q169" s="48" t="s">
        <v>127</v>
      </c>
      <c r="R169" s="48" t="s">
        <v>127</v>
      </c>
      <c r="S169" s="48" t="s">
        <v>127</v>
      </c>
      <c r="T169" s="48" t="s">
        <v>127</v>
      </c>
      <c r="U169" s="48" t="s">
        <v>127</v>
      </c>
      <c r="V169" s="48" t="s">
        <v>127</v>
      </c>
      <c r="W169" s="48" t="s">
        <v>127</v>
      </c>
      <c r="X169" s="48" t="s">
        <v>127</v>
      </c>
      <c r="Y169" s="48" t="s">
        <v>127</v>
      </c>
      <c r="Z169" s="48" t="s">
        <v>127</v>
      </c>
      <c r="AA169" s="48" t="s">
        <v>127</v>
      </c>
      <c r="AB169" s="48" t="s">
        <v>127</v>
      </c>
      <c r="AC169" s="48" t="s">
        <v>127</v>
      </c>
      <c r="AD169" s="48" t="s">
        <v>127</v>
      </c>
      <c r="AE169" s="48" t="s">
        <v>127</v>
      </c>
      <c r="AF169" s="48" t="s">
        <v>127</v>
      </c>
      <c r="AG169" s="48" t="s">
        <v>127</v>
      </c>
      <c r="AH169" s="48" t="s">
        <v>127</v>
      </c>
      <c r="AI169" s="48" t="s">
        <v>127</v>
      </c>
      <c r="AJ169" s="48" t="s">
        <v>127</v>
      </c>
      <c r="AK169" s="48" t="s">
        <v>127</v>
      </c>
      <c r="AL169" s="48" t="s">
        <v>127</v>
      </c>
      <c r="AM169" s="48" t="s">
        <v>127</v>
      </c>
      <c r="AN169" s="48" t="s">
        <v>127</v>
      </c>
      <c r="AO169" s="48" t="s">
        <v>127</v>
      </c>
      <c r="AP169" s="48" t="s">
        <v>127</v>
      </c>
      <c r="AQ169" s="48" t="s">
        <v>127</v>
      </c>
      <c r="AR169" s="48" t="s">
        <v>127</v>
      </c>
      <c r="AS169" s="48" t="s">
        <v>127</v>
      </c>
      <c r="AT169" s="48" t="s">
        <v>127</v>
      </c>
      <c r="AU169" s="48" t="s">
        <v>127</v>
      </c>
      <c r="AV169" s="48" t="s">
        <v>127</v>
      </c>
      <c r="AW169" s="48" t="s">
        <v>127</v>
      </c>
      <c r="AX169" s="48">
        <v>33.441899999999997</v>
      </c>
      <c r="AY169" s="48" t="s">
        <v>127</v>
      </c>
      <c r="AZ169" s="48" t="s">
        <v>127</v>
      </c>
      <c r="BA169" s="48" t="s">
        <v>127</v>
      </c>
      <c r="BB169" s="48" t="s">
        <v>127</v>
      </c>
      <c r="BC169" s="48" t="s">
        <v>127</v>
      </c>
      <c r="BD169" s="48" t="s">
        <v>127</v>
      </c>
      <c r="BE169" s="48" t="s">
        <v>127</v>
      </c>
      <c r="BF169" s="48" t="s">
        <v>127</v>
      </c>
      <c r="BG169" s="48" t="s">
        <v>127</v>
      </c>
      <c r="BH169" s="48" t="s">
        <v>127</v>
      </c>
      <c r="BI169" s="48" t="s">
        <v>127</v>
      </c>
      <c r="BJ169" s="48" t="s">
        <v>127</v>
      </c>
      <c r="BK169" s="48" t="s">
        <v>127</v>
      </c>
      <c r="BL169" s="48" t="s">
        <v>127</v>
      </c>
      <c r="BM169" s="48" t="s">
        <v>127</v>
      </c>
      <c r="BN169" s="24"/>
    </row>
    <row r="170" spans="1:81" x14ac:dyDescent="0.2">
      <c r="A170" s="23">
        <v>52</v>
      </c>
      <c r="B170" s="46">
        <v>43515</v>
      </c>
      <c r="C170" s="23">
        <v>17213609</v>
      </c>
      <c r="D170" s="32" t="s">
        <v>246</v>
      </c>
      <c r="E170" s="81"/>
      <c r="F170" s="81"/>
      <c r="G170" s="81"/>
      <c r="H170" s="81"/>
      <c r="I170" s="81"/>
      <c r="J170" s="81"/>
      <c r="K170" s="81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  <c r="AA170" s="81"/>
      <c r="AB170" s="81"/>
      <c r="AC170" s="81"/>
      <c r="AD170" s="81"/>
      <c r="AE170" s="81"/>
      <c r="AF170" s="81"/>
      <c r="AG170" s="81"/>
      <c r="AH170" s="81"/>
      <c r="AI170" s="81"/>
      <c r="AJ170" s="81"/>
      <c r="AK170" s="81"/>
      <c r="AL170" s="81"/>
      <c r="AM170" s="81"/>
      <c r="AN170" s="81"/>
      <c r="AO170" s="81"/>
      <c r="AP170" s="81"/>
      <c r="AQ170" s="81"/>
      <c r="AR170" s="81"/>
      <c r="AS170" s="48"/>
      <c r="AT170" s="48"/>
      <c r="AU170" s="81"/>
      <c r="AV170" s="48"/>
      <c r="AW170" s="81"/>
      <c r="AX170" s="81"/>
      <c r="AY170" s="81"/>
      <c r="AZ170" s="81"/>
      <c r="BA170" s="48"/>
      <c r="BB170" s="48"/>
      <c r="BC170" s="81"/>
      <c r="BD170" s="81"/>
      <c r="BE170" s="81"/>
      <c r="BF170" s="81"/>
      <c r="BG170" s="81"/>
      <c r="BH170" s="81"/>
      <c r="BI170" s="81"/>
      <c r="BJ170" s="81"/>
      <c r="BK170" s="81"/>
      <c r="BL170" s="81"/>
      <c r="BM170" s="81"/>
      <c r="BN170" s="64"/>
    </row>
    <row r="171" spans="1:81" ht="15" customHeight="1" x14ac:dyDescent="0.2">
      <c r="A171" s="23">
        <v>53</v>
      </c>
      <c r="B171" s="46">
        <v>40636</v>
      </c>
      <c r="C171" s="23">
        <v>17213702</v>
      </c>
      <c r="D171" s="32" t="s">
        <v>247</v>
      </c>
      <c r="E171" s="48" t="s">
        <v>127</v>
      </c>
      <c r="F171" s="48" t="s">
        <v>127</v>
      </c>
      <c r="G171" s="48" t="s">
        <v>127</v>
      </c>
      <c r="H171" s="48" t="s">
        <v>127</v>
      </c>
      <c r="I171" s="48" t="s">
        <v>127</v>
      </c>
      <c r="J171" s="48" t="s">
        <v>127</v>
      </c>
      <c r="K171" s="48" t="s">
        <v>127</v>
      </c>
      <c r="L171" s="48" t="s">
        <v>127</v>
      </c>
      <c r="M171" s="48" t="s">
        <v>127</v>
      </c>
      <c r="N171" s="48" t="s">
        <v>127</v>
      </c>
      <c r="O171" s="48" t="s">
        <v>127</v>
      </c>
      <c r="P171" s="48" t="s">
        <v>127</v>
      </c>
      <c r="Q171" s="48" t="s">
        <v>127</v>
      </c>
      <c r="R171" s="48" t="s">
        <v>127</v>
      </c>
      <c r="S171" s="48" t="s">
        <v>127</v>
      </c>
      <c r="T171" s="48" t="s">
        <v>127</v>
      </c>
      <c r="U171" s="48" t="s">
        <v>127</v>
      </c>
      <c r="V171" s="48" t="s">
        <v>127</v>
      </c>
      <c r="W171" s="48" t="s">
        <v>127</v>
      </c>
      <c r="X171" s="48" t="s">
        <v>127</v>
      </c>
      <c r="Y171" s="48">
        <v>1.24</v>
      </c>
      <c r="Z171" s="48" t="s">
        <v>127</v>
      </c>
      <c r="AA171" s="48" t="s">
        <v>127</v>
      </c>
      <c r="AB171" s="48" t="s">
        <v>127</v>
      </c>
      <c r="AC171" s="48" t="s">
        <v>127</v>
      </c>
      <c r="AD171" s="48" t="s">
        <v>127</v>
      </c>
      <c r="AE171" s="48" t="s">
        <v>127</v>
      </c>
      <c r="AF171" s="48" t="s">
        <v>127</v>
      </c>
      <c r="AG171" s="48" t="s">
        <v>127</v>
      </c>
      <c r="AH171" s="48" t="s">
        <v>127</v>
      </c>
      <c r="AI171" s="48" t="s">
        <v>127</v>
      </c>
      <c r="AJ171" s="48" t="s">
        <v>127</v>
      </c>
      <c r="AK171" s="48" t="s">
        <v>127</v>
      </c>
      <c r="AL171" s="48" t="s">
        <v>127</v>
      </c>
      <c r="AM171" s="48" t="s">
        <v>127</v>
      </c>
      <c r="AN171" s="48" t="s">
        <v>127</v>
      </c>
      <c r="AO171" s="48" t="s">
        <v>127</v>
      </c>
      <c r="AP171" s="48" t="s">
        <v>127</v>
      </c>
      <c r="AQ171" s="48" t="s">
        <v>127</v>
      </c>
      <c r="AR171" s="48" t="s">
        <v>127</v>
      </c>
      <c r="AS171" s="48" t="s">
        <v>127</v>
      </c>
      <c r="AT171" s="48" t="s">
        <v>127</v>
      </c>
      <c r="AU171" s="48" t="s">
        <v>127</v>
      </c>
      <c r="AV171" s="48" t="s">
        <v>127</v>
      </c>
      <c r="AW171" s="48" t="s">
        <v>127</v>
      </c>
      <c r="AX171" s="48">
        <v>61</v>
      </c>
      <c r="AY171" s="48" t="s">
        <v>127</v>
      </c>
      <c r="AZ171" s="48" t="s">
        <v>127</v>
      </c>
      <c r="BA171" s="48" t="s">
        <v>127</v>
      </c>
      <c r="BB171" s="48" t="s">
        <v>127</v>
      </c>
      <c r="BC171" s="48" t="s">
        <v>154</v>
      </c>
      <c r="BD171" s="48" t="s">
        <v>127</v>
      </c>
      <c r="BE171" s="48" t="s">
        <v>127</v>
      </c>
      <c r="BF171" s="48" t="s">
        <v>127</v>
      </c>
      <c r="BG171" s="48" t="s">
        <v>127</v>
      </c>
      <c r="BH171" s="48" t="s">
        <v>127</v>
      </c>
      <c r="BI171" s="48" t="s">
        <v>127</v>
      </c>
      <c r="BJ171" s="48" t="s">
        <v>127</v>
      </c>
      <c r="BK171" s="48" t="s">
        <v>127</v>
      </c>
      <c r="BL171" s="48" t="s">
        <v>127</v>
      </c>
      <c r="BM171" s="48" t="s">
        <v>127</v>
      </c>
      <c r="BN171" s="24"/>
      <c r="BP171" s="6"/>
      <c r="BQ171" s="6"/>
      <c r="BR171" s="6"/>
      <c r="BS171" s="6"/>
      <c r="BT171" s="6"/>
      <c r="BU171" s="6"/>
      <c r="BV171" s="6"/>
      <c r="BW171" s="6"/>
    </row>
    <row r="172" spans="1:81" ht="15" customHeight="1" x14ac:dyDescent="0.2">
      <c r="A172" s="23">
        <v>53</v>
      </c>
      <c r="B172" s="46">
        <v>42157</v>
      </c>
      <c r="C172" s="23">
        <v>17213702</v>
      </c>
      <c r="D172" s="32" t="s">
        <v>247</v>
      </c>
      <c r="E172" s="48" t="s">
        <v>127</v>
      </c>
      <c r="F172" s="48" t="s">
        <v>127</v>
      </c>
      <c r="G172" s="48" t="s">
        <v>127</v>
      </c>
      <c r="H172" s="48" t="s">
        <v>127</v>
      </c>
      <c r="I172" s="48" t="s">
        <v>127</v>
      </c>
      <c r="J172" s="48" t="s">
        <v>127</v>
      </c>
      <c r="K172" s="48" t="s">
        <v>127</v>
      </c>
      <c r="L172" s="48" t="s">
        <v>127</v>
      </c>
      <c r="M172" s="48" t="s">
        <v>127</v>
      </c>
      <c r="N172" s="48" t="s">
        <v>127</v>
      </c>
      <c r="O172" s="48" t="s">
        <v>127</v>
      </c>
      <c r="P172" s="48" t="s">
        <v>127</v>
      </c>
      <c r="Q172" s="48" t="s">
        <v>127</v>
      </c>
      <c r="R172" s="48" t="s">
        <v>127</v>
      </c>
      <c r="S172" s="48" t="s">
        <v>127</v>
      </c>
      <c r="T172" s="48" t="s">
        <v>127</v>
      </c>
      <c r="U172" s="48" t="s">
        <v>127</v>
      </c>
      <c r="V172" s="48" t="s">
        <v>127</v>
      </c>
      <c r="W172" s="48" t="s">
        <v>127</v>
      </c>
      <c r="X172" s="48" t="s">
        <v>127</v>
      </c>
      <c r="Y172" s="48" t="s">
        <v>154</v>
      </c>
      <c r="Z172" s="48" t="s">
        <v>127</v>
      </c>
      <c r="AA172" s="48" t="s">
        <v>127</v>
      </c>
      <c r="AB172" s="48" t="s">
        <v>127</v>
      </c>
      <c r="AC172" s="48" t="s">
        <v>127</v>
      </c>
      <c r="AD172" s="48" t="s">
        <v>127</v>
      </c>
      <c r="AE172" s="48" t="s">
        <v>127</v>
      </c>
      <c r="AF172" s="48" t="s">
        <v>127</v>
      </c>
      <c r="AG172" s="48" t="s">
        <v>127</v>
      </c>
      <c r="AH172" s="48" t="s">
        <v>127</v>
      </c>
      <c r="AI172" s="48" t="s">
        <v>127</v>
      </c>
      <c r="AJ172" s="48" t="s">
        <v>127</v>
      </c>
      <c r="AK172" s="48" t="s">
        <v>127</v>
      </c>
      <c r="AL172" s="48" t="s">
        <v>127</v>
      </c>
      <c r="AM172" s="48" t="s">
        <v>127</v>
      </c>
      <c r="AN172" s="48" t="s">
        <v>127</v>
      </c>
      <c r="AO172" s="48" t="s">
        <v>127</v>
      </c>
      <c r="AP172" s="48" t="s">
        <v>127</v>
      </c>
      <c r="AQ172" s="48" t="s">
        <v>127</v>
      </c>
      <c r="AR172" s="48" t="s">
        <v>127</v>
      </c>
      <c r="AS172" s="48" t="s">
        <v>127</v>
      </c>
      <c r="AT172" s="48" t="s">
        <v>127</v>
      </c>
      <c r="AU172" s="48" t="s">
        <v>127</v>
      </c>
      <c r="AV172" s="48" t="s">
        <v>127</v>
      </c>
      <c r="AW172" s="48" t="s">
        <v>127</v>
      </c>
      <c r="AX172" s="48">
        <v>31.74</v>
      </c>
      <c r="AY172" s="48" t="s">
        <v>127</v>
      </c>
      <c r="AZ172" s="48" t="s">
        <v>127</v>
      </c>
      <c r="BA172" s="48" t="s">
        <v>127</v>
      </c>
      <c r="BB172" s="48" t="s">
        <v>127</v>
      </c>
      <c r="BC172" s="48" t="s">
        <v>154</v>
      </c>
      <c r="BD172" s="48" t="s">
        <v>127</v>
      </c>
      <c r="BE172" s="48" t="s">
        <v>127</v>
      </c>
      <c r="BF172" s="48" t="s">
        <v>127</v>
      </c>
      <c r="BG172" s="48" t="s">
        <v>127</v>
      </c>
      <c r="BH172" s="48" t="s">
        <v>127</v>
      </c>
      <c r="BI172" s="48" t="s">
        <v>127</v>
      </c>
      <c r="BJ172" s="48" t="s">
        <v>127</v>
      </c>
      <c r="BK172" s="48" t="s">
        <v>127</v>
      </c>
      <c r="BL172" s="48" t="s">
        <v>127</v>
      </c>
      <c r="BM172" s="48" t="s">
        <v>168</v>
      </c>
      <c r="BN172" s="24"/>
      <c r="BP172" s="6"/>
      <c r="BQ172" s="6"/>
      <c r="BR172" s="6"/>
      <c r="BS172" s="6"/>
      <c r="BT172" s="6"/>
      <c r="BU172" s="6"/>
      <c r="BV172" s="6"/>
      <c r="BW172" s="6"/>
    </row>
    <row r="173" spans="1:81" ht="15" customHeight="1" x14ac:dyDescent="0.2">
      <c r="A173" s="23">
        <v>53</v>
      </c>
      <c r="B173" s="46">
        <v>42914</v>
      </c>
      <c r="C173" s="23">
        <v>17213702</v>
      </c>
      <c r="D173" s="34" t="s">
        <v>247</v>
      </c>
      <c r="E173" s="48" t="s">
        <v>127</v>
      </c>
      <c r="F173" s="48" t="s">
        <v>127</v>
      </c>
      <c r="G173" s="48" t="s">
        <v>127</v>
      </c>
      <c r="H173" s="48" t="s">
        <v>127</v>
      </c>
      <c r="I173" s="48" t="s">
        <v>127</v>
      </c>
      <c r="J173" s="48" t="s">
        <v>127</v>
      </c>
      <c r="K173" s="48" t="s">
        <v>127</v>
      </c>
      <c r="L173" s="48" t="s">
        <v>127</v>
      </c>
      <c r="M173" s="48" t="s">
        <v>127</v>
      </c>
      <c r="N173" s="48" t="s">
        <v>127</v>
      </c>
      <c r="O173" s="48" t="s">
        <v>127</v>
      </c>
      <c r="P173" s="48" t="s">
        <v>127</v>
      </c>
      <c r="Q173" s="48" t="s">
        <v>127</v>
      </c>
      <c r="R173" s="48" t="s">
        <v>127</v>
      </c>
      <c r="S173" s="48" t="s">
        <v>127</v>
      </c>
      <c r="T173" s="48" t="s">
        <v>127</v>
      </c>
      <c r="U173" s="48" t="s">
        <v>127</v>
      </c>
      <c r="V173" s="48" t="s">
        <v>127</v>
      </c>
      <c r="W173" s="48" t="s">
        <v>127</v>
      </c>
      <c r="X173" s="48" t="s">
        <v>127</v>
      </c>
      <c r="Y173" s="48" t="s">
        <v>127</v>
      </c>
      <c r="Z173" s="48" t="s">
        <v>127</v>
      </c>
      <c r="AA173" s="48" t="s">
        <v>127</v>
      </c>
      <c r="AB173" s="48" t="s">
        <v>127</v>
      </c>
      <c r="AC173" s="48" t="s">
        <v>127</v>
      </c>
      <c r="AD173" s="48" t="s">
        <v>127</v>
      </c>
      <c r="AE173" s="48" t="s">
        <v>127</v>
      </c>
      <c r="AF173" s="48" t="s">
        <v>127</v>
      </c>
      <c r="AG173" s="48" t="s">
        <v>127</v>
      </c>
      <c r="AH173" s="48" t="s">
        <v>127</v>
      </c>
      <c r="AI173" s="48" t="s">
        <v>127</v>
      </c>
      <c r="AJ173" s="48" t="s">
        <v>127</v>
      </c>
      <c r="AK173" s="48" t="s">
        <v>127</v>
      </c>
      <c r="AL173" s="48" t="s">
        <v>127</v>
      </c>
      <c r="AM173" s="48" t="s">
        <v>127</v>
      </c>
      <c r="AN173" s="48" t="s">
        <v>127</v>
      </c>
      <c r="AO173" s="48" t="s">
        <v>127</v>
      </c>
      <c r="AP173" s="48" t="s">
        <v>127</v>
      </c>
      <c r="AQ173" s="48" t="s">
        <v>127</v>
      </c>
      <c r="AR173" s="48" t="s">
        <v>127</v>
      </c>
      <c r="AS173" s="48" t="s">
        <v>127</v>
      </c>
      <c r="AT173" s="48" t="s">
        <v>127</v>
      </c>
      <c r="AU173" s="48" t="s">
        <v>127</v>
      </c>
      <c r="AV173" s="48" t="s">
        <v>127</v>
      </c>
      <c r="AW173" s="48" t="s">
        <v>127</v>
      </c>
      <c r="AX173" s="48">
        <v>10.46</v>
      </c>
      <c r="AY173" s="48" t="s">
        <v>127</v>
      </c>
      <c r="AZ173" s="48" t="s">
        <v>127</v>
      </c>
      <c r="BA173" s="48" t="s">
        <v>127</v>
      </c>
      <c r="BB173" s="48" t="s">
        <v>127</v>
      </c>
      <c r="BC173" s="48" t="s">
        <v>127</v>
      </c>
      <c r="BD173" s="48" t="s">
        <v>127</v>
      </c>
      <c r="BE173" s="48" t="s">
        <v>127</v>
      </c>
      <c r="BF173" s="48" t="s">
        <v>127</v>
      </c>
      <c r="BG173" s="48" t="s">
        <v>127</v>
      </c>
      <c r="BH173" s="48" t="s">
        <v>127</v>
      </c>
      <c r="BI173" s="48" t="s">
        <v>127</v>
      </c>
      <c r="BJ173" s="48" t="s">
        <v>127</v>
      </c>
      <c r="BK173" s="48" t="s">
        <v>127</v>
      </c>
      <c r="BL173" s="48" t="s">
        <v>127</v>
      </c>
      <c r="BM173" s="48" t="s">
        <v>127</v>
      </c>
      <c r="BN173" s="24"/>
      <c r="BP173" s="6"/>
      <c r="BQ173" s="6"/>
      <c r="BR173" s="6"/>
      <c r="BS173" s="6"/>
      <c r="BT173" s="6"/>
      <c r="BU173" s="6"/>
      <c r="BV173" s="6"/>
      <c r="BW173" s="6"/>
      <c r="BX173" s="6"/>
    </row>
    <row r="174" spans="1:81" x14ac:dyDescent="0.2">
      <c r="A174" s="23">
        <v>54</v>
      </c>
      <c r="B174" s="46">
        <v>40965</v>
      </c>
      <c r="C174" s="23">
        <v>17313403</v>
      </c>
      <c r="D174" s="32" t="s">
        <v>248</v>
      </c>
      <c r="E174" s="48" t="s">
        <v>127</v>
      </c>
      <c r="F174" s="48" t="s">
        <v>127</v>
      </c>
      <c r="G174" s="48" t="s">
        <v>127</v>
      </c>
      <c r="H174" s="48" t="s">
        <v>127</v>
      </c>
      <c r="I174" s="48" t="s">
        <v>127</v>
      </c>
      <c r="J174" s="48" t="s">
        <v>127</v>
      </c>
      <c r="K174" s="48" t="s">
        <v>127</v>
      </c>
      <c r="L174" s="48" t="s">
        <v>127</v>
      </c>
      <c r="M174" s="48" t="s">
        <v>127</v>
      </c>
      <c r="N174" s="48" t="s">
        <v>127</v>
      </c>
      <c r="O174" s="48" t="s">
        <v>127</v>
      </c>
      <c r="P174" s="48" t="s">
        <v>127</v>
      </c>
      <c r="Q174" s="48" t="s">
        <v>127</v>
      </c>
      <c r="R174" s="48" t="s">
        <v>127</v>
      </c>
      <c r="S174" s="48" t="s">
        <v>127</v>
      </c>
      <c r="T174" s="48" t="s">
        <v>127</v>
      </c>
      <c r="U174" s="48" t="s">
        <v>127</v>
      </c>
      <c r="V174" s="48" t="s">
        <v>127</v>
      </c>
      <c r="W174" s="48" t="s">
        <v>127</v>
      </c>
      <c r="X174" s="48" t="s">
        <v>127</v>
      </c>
      <c r="Y174" s="48">
        <v>2.8</v>
      </c>
      <c r="Z174" s="48" t="s">
        <v>127</v>
      </c>
      <c r="AA174" s="48" t="s">
        <v>127</v>
      </c>
      <c r="AB174" s="48" t="s">
        <v>127</v>
      </c>
      <c r="AC174" s="48" t="s">
        <v>127</v>
      </c>
      <c r="AD174" s="48" t="s">
        <v>127</v>
      </c>
      <c r="AE174" s="48" t="s">
        <v>127</v>
      </c>
      <c r="AF174" s="48" t="s">
        <v>127</v>
      </c>
      <c r="AG174" s="48" t="s">
        <v>127</v>
      </c>
      <c r="AH174" s="48" t="s">
        <v>127</v>
      </c>
      <c r="AI174" s="48" t="s">
        <v>127</v>
      </c>
      <c r="AJ174" s="48" t="s">
        <v>127</v>
      </c>
      <c r="AK174" s="48" t="s">
        <v>127</v>
      </c>
      <c r="AL174" s="48" t="s">
        <v>127</v>
      </c>
      <c r="AM174" s="48" t="s">
        <v>127</v>
      </c>
      <c r="AN174" s="48" t="s">
        <v>127</v>
      </c>
      <c r="AO174" s="48" t="s">
        <v>127</v>
      </c>
      <c r="AP174" s="48" t="s">
        <v>127</v>
      </c>
      <c r="AQ174" s="48" t="s">
        <v>127</v>
      </c>
      <c r="AR174" s="48" t="s">
        <v>127</v>
      </c>
      <c r="AS174" s="48" t="s">
        <v>127</v>
      </c>
      <c r="AT174" s="48" t="s">
        <v>127</v>
      </c>
      <c r="AU174" s="48" t="s">
        <v>127</v>
      </c>
      <c r="AV174" s="48" t="s">
        <v>127</v>
      </c>
      <c r="AW174" s="48" t="s">
        <v>127</v>
      </c>
      <c r="AX174" s="48">
        <v>1.9</v>
      </c>
      <c r="AY174" s="48" t="s">
        <v>127</v>
      </c>
      <c r="AZ174" s="48" t="s">
        <v>127</v>
      </c>
      <c r="BA174" s="48" t="s">
        <v>127</v>
      </c>
      <c r="BB174" s="48" t="s">
        <v>127</v>
      </c>
      <c r="BC174" s="48" t="s">
        <v>127</v>
      </c>
      <c r="BD174" s="48" t="s">
        <v>127</v>
      </c>
      <c r="BE174" s="48" t="s">
        <v>127</v>
      </c>
      <c r="BF174" s="48" t="s">
        <v>127</v>
      </c>
      <c r="BG174" s="48" t="s">
        <v>127</v>
      </c>
      <c r="BH174" s="48" t="s">
        <v>127</v>
      </c>
      <c r="BI174" s="48" t="s">
        <v>127</v>
      </c>
      <c r="BJ174" s="48" t="s">
        <v>127</v>
      </c>
      <c r="BK174" s="48" t="s">
        <v>127</v>
      </c>
      <c r="BL174" s="48" t="s">
        <v>127</v>
      </c>
      <c r="BM174" s="48" t="s">
        <v>127</v>
      </c>
      <c r="BN174" s="24"/>
      <c r="BP174" s="6"/>
      <c r="BQ174" s="6"/>
      <c r="BR174" s="6"/>
      <c r="BS174" s="6"/>
      <c r="BT174" s="6"/>
      <c r="BU174" s="6"/>
      <c r="BV174" s="6"/>
      <c r="BW174" s="6"/>
      <c r="BX174" s="6"/>
      <c r="BZ174" s="6"/>
      <c r="CA174" s="6"/>
      <c r="CB174" s="6"/>
      <c r="CC174" s="6"/>
    </row>
    <row r="175" spans="1:81" x14ac:dyDescent="0.2">
      <c r="A175" s="23">
        <v>55</v>
      </c>
      <c r="B175" s="46">
        <v>43532</v>
      </c>
      <c r="C175" s="22">
        <v>17313404</v>
      </c>
      <c r="D175" s="32" t="s">
        <v>249</v>
      </c>
      <c r="E175" s="48" t="s">
        <v>127</v>
      </c>
      <c r="F175" s="48" t="s">
        <v>127</v>
      </c>
      <c r="G175" s="81"/>
      <c r="H175" s="81"/>
      <c r="I175" s="81"/>
      <c r="J175" s="48" t="s">
        <v>127</v>
      </c>
      <c r="K175" s="48" t="s">
        <v>127</v>
      </c>
      <c r="L175" s="48" t="s">
        <v>127</v>
      </c>
      <c r="M175" s="48">
        <v>3.5680000000000001</v>
      </c>
      <c r="N175" s="48" t="s">
        <v>127</v>
      </c>
      <c r="O175" s="81"/>
      <c r="P175" s="81"/>
      <c r="Q175" s="48" t="s">
        <v>127</v>
      </c>
      <c r="R175" s="48" t="s">
        <v>127</v>
      </c>
      <c r="S175" s="48" t="s">
        <v>127</v>
      </c>
      <c r="T175" s="48" t="s">
        <v>127</v>
      </c>
      <c r="U175" s="81"/>
      <c r="V175" s="48" t="s">
        <v>127</v>
      </c>
      <c r="W175" s="48" t="s">
        <v>127</v>
      </c>
      <c r="X175" s="48" t="s">
        <v>127</v>
      </c>
      <c r="Y175" s="48" t="s">
        <v>127</v>
      </c>
      <c r="Z175" s="48" t="s">
        <v>127</v>
      </c>
      <c r="AA175" s="48" t="s">
        <v>127</v>
      </c>
      <c r="AB175" s="81"/>
      <c r="AC175" s="81"/>
      <c r="AD175" s="81"/>
      <c r="AE175" s="81"/>
      <c r="AF175" s="48" t="s">
        <v>128</v>
      </c>
      <c r="AG175" s="81"/>
      <c r="AH175" s="81"/>
      <c r="AI175" s="48" t="s">
        <v>127</v>
      </c>
      <c r="AJ175" s="48" t="s">
        <v>127</v>
      </c>
      <c r="AK175" s="48" t="s">
        <v>127</v>
      </c>
      <c r="AL175" s="48" t="s">
        <v>127</v>
      </c>
      <c r="AM175" s="48" t="s">
        <v>127</v>
      </c>
      <c r="AN175" s="81"/>
      <c r="AO175" s="81"/>
      <c r="AP175" s="81"/>
      <c r="AQ175" s="48" t="s">
        <v>127</v>
      </c>
      <c r="AR175" s="81"/>
      <c r="AS175" s="48"/>
      <c r="AT175" s="48"/>
      <c r="AU175" s="48" t="s">
        <v>127</v>
      </c>
      <c r="AV175" s="48"/>
      <c r="AW175" s="48" t="s">
        <v>127</v>
      </c>
      <c r="AX175" s="48">
        <v>0.92030000000000001</v>
      </c>
      <c r="AY175" s="48" t="s">
        <v>127</v>
      </c>
      <c r="AZ175" s="48" t="s">
        <v>127</v>
      </c>
      <c r="BA175" s="48"/>
      <c r="BB175" s="48"/>
      <c r="BC175" s="48" t="s">
        <v>128</v>
      </c>
      <c r="BD175" s="48" t="s">
        <v>128</v>
      </c>
      <c r="BE175" s="48" t="s">
        <v>127</v>
      </c>
      <c r="BF175" s="48" t="s">
        <v>127</v>
      </c>
      <c r="BG175" s="48" t="s">
        <v>127</v>
      </c>
      <c r="BH175" s="48" t="s">
        <v>127</v>
      </c>
      <c r="BI175" s="48" t="s">
        <v>127</v>
      </c>
      <c r="BJ175" s="48" t="s">
        <v>127</v>
      </c>
      <c r="BK175" s="48" t="s">
        <v>127</v>
      </c>
      <c r="BL175" s="48" t="s">
        <v>127</v>
      </c>
      <c r="BM175" s="48" t="s">
        <v>128</v>
      </c>
      <c r="BN175" s="24" t="s">
        <v>141</v>
      </c>
    </row>
    <row r="176" spans="1:81" x14ac:dyDescent="0.2">
      <c r="A176" s="23">
        <v>56</v>
      </c>
      <c r="B176" s="46">
        <v>43533</v>
      </c>
      <c r="C176" s="23">
        <v>17313405</v>
      </c>
      <c r="D176" s="32" t="s">
        <v>251</v>
      </c>
      <c r="E176" s="48" t="s">
        <v>127</v>
      </c>
      <c r="F176" s="48" t="s">
        <v>127</v>
      </c>
      <c r="G176" s="81"/>
      <c r="H176" s="81"/>
      <c r="I176" s="81"/>
      <c r="J176" s="48" t="s">
        <v>127</v>
      </c>
      <c r="K176" s="48" t="s">
        <v>127</v>
      </c>
      <c r="L176" s="48" t="s">
        <v>127</v>
      </c>
      <c r="M176" s="48" t="s">
        <v>128</v>
      </c>
      <c r="N176" s="48" t="s">
        <v>127</v>
      </c>
      <c r="O176" s="81"/>
      <c r="P176" s="81"/>
      <c r="Q176" s="48" t="s">
        <v>127</v>
      </c>
      <c r="R176" s="48" t="s">
        <v>127</v>
      </c>
      <c r="S176" s="48" t="s">
        <v>127</v>
      </c>
      <c r="T176" s="48" t="s">
        <v>127</v>
      </c>
      <c r="U176" s="81"/>
      <c r="V176" s="48" t="s">
        <v>127</v>
      </c>
      <c r="W176" s="48" t="s">
        <v>127</v>
      </c>
      <c r="X176" s="48" t="s">
        <v>127</v>
      </c>
      <c r="Y176" s="48">
        <v>1.6731</v>
      </c>
      <c r="Z176" s="48" t="s">
        <v>127</v>
      </c>
      <c r="AA176" s="48" t="s">
        <v>127</v>
      </c>
      <c r="AB176" s="81"/>
      <c r="AC176" s="81"/>
      <c r="AD176" s="81"/>
      <c r="AE176" s="81"/>
      <c r="AF176" s="48" t="s">
        <v>128</v>
      </c>
      <c r="AG176" s="81"/>
      <c r="AH176" s="81"/>
      <c r="AI176" s="48" t="s">
        <v>127</v>
      </c>
      <c r="AJ176" s="48" t="s">
        <v>127</v>
      </c>
      <c r="AK176" s="48" t="s">
        <v>127</v>
      </c>
      <c r="AL176" s="48" t="s">
        <v>127</v>
      </c>
      <c r="AM176" s="48" t="s">
        <v>127</v>
      </c>
      <c r="AN176" s="81"/>
      <c r="AO176" s="81"/>
      <c r="AP176" s="81"/>
      <c r="AQ176" s="48" t="s">
        <v>127</v>
      </c>
      <c r="AR176" s="81"/>
      <c r="AS176" s="48"/>
      <c r="AT176" s="48"/>
      <c r="AU176" s="48" t="s">
        <v>127</v>
      </c>
      <c r="AV176" s="48"/>
      <c r="AW176" s="48" t="s">
        <v>127</v>
      </c>
      <c r="AX176" s="48">
        <v>2.8952</v>
      </c>
      <c r="AY176" s="48" t="s">
        <v>127</v>
      </c>
      <c r="AZ176" s="48" t="s">
        <v>127</v>
      </c>
      <c r="BA176" s="48"/>
      <c r="BB176" s="48"/>
      <c r="BC176" s="48" t="s">
        <v>128</v>
      </c>
      <c r="BD176" s="48" t="s">
        <v>128</v>
      </c>
      <c r="BE176" s="48" t="s">
        <v>127</v>
      </c>
      <c r="BF176" s="48" t="s">
        <v>127</v>
      </c>
      <c r="BG176" s="48" t="s">
        <v>127</v>
      </c>
      <c r="BH176" s="48" t="s">
        <v>127</v>
      </c>
      <c r="BI176" s="48" t="s">
        <v>127</v>
      </c>
      <c r="BJ176" s="48" t="s">
        <v>127</v>
      </c>
      <c r="BK176" s="48" t="s">
        <v>127</v>
      </c>
      <c r="BL176" s="48" t="s">
        <v>127</v>
      </c>
      <c r="BM176" s="48" t="s">
        <v>128</v>
      </c>
      <c r="BN176" s="24"/>
    </row>
    <row r="177" spans="1:67" x14ac:dyDescent="0.2">
      <c r="A177" s="23">
        <v>57</v>
      </c>
      <c r="B177" s="46">
        <v>40358</v>
      </c>
      <c r="C177" s="23">
        <v>17313603</v>
      </c>
      <c r="D177" s="32" t="s">
        <v>253</v>
      </c>
      <c r="E177" s="48" t="s">
        <v>127</v>
      </c>
      <c r="F177" s="48" t="s">
        <v>127</v>
      </c>
      <c r="G177" s="48" t="s">
        <v>127</v>
      </c>
      <c r="H177" s="48" t="s">
        <v>127</v>
      </c>
      <c r="I177" s="48" t="s">
        <v>127</v>
      </c>
      <c r="J177" s="48" t="s">
        <v>127</v>
      </c>
      <c r="K177" s="48" t="s">
        <v>127</v>
      </c>
      <c r="L177" s="48" t="s">
        <v>127</v>
      </c>
      <c r="M177" s="48" t="s">
        <v>127</v>
      </c>
      <c r="N177" s="48" t="s">
        <v>127</v>
      </c>
      <c r="O177" s="48" t="s">
        <v>127</v>
      </c>
      <c r="P177" s="48" t="s">
        <v>127</v>
      </c>
      <c r="Q177" s="48" t="s">
        <v>127</v>
      </c>
      <c r="R177" s="48" t="s">
        <v>127</v>
      </c>
      <c r="S177" s="48" t="s">
        <v>127</v>
      </c>
      <c r="T177" s="48" t="s">
        <v>127</v>
      </c>
      <c r="U177" s="48" t="s">
        <v>127</v>
      </c>
      <c r="V177" s="48" t="s">
        <v>127</v>
      </c>
      <c r="W177" s="48" t="s">
        <v>127</v>
      </c>
      <c r="X177" s="48" t="s">
        <v>127</v>
      </c>
      <c r="Y177" s="48" t="s">
        <v>127</v>
      </c>
      <c r="Z177" s="48" t="s">
        <v>127</v>
      </c>
      <c r="AA177" s="48" t="s">
        <v>127</v>
      </c>
      <c r="AB177" s="48" t="s">
        <v>127</v>
      </c>
      <c r="AC177" s="48" t="s">
        <v>127</v>
      </c>
      <c r="AD177" s="48" t="s">
        <v>127</v>
      </c>
      <c r="AE177" s="48" t="s">
        <v>127</v>
      </c>
      <c r="AF177" s="48" t="s">
        <v>127</v>
      </c>
      <c r="AG177" s="48" t="s">
        <v>127</v>
      </c>
      <c r="AH177" s="48" t="s">
        <v>127</v>
      </c>
      <c r="AI177" s="48" t="s">
        <v>127</v>
      </c>
      <c r="AJ177" s="48" t="s">
        <v>127</v>
      </c>
      <c r="AK177" s="48" t="s">
        <v>127</v>
      </c>
      <c r="AL177" s="48" t="s">
        <v>127</v>
      </c>
      <c r="AM177" s="48" t="s">
        <v>127</v>
      </c>
      <c r="AN177" s="48" t="s">
        <v>127</v>
      </c>
      <c r="AO177" s="48" t="s">
        <v>127</v>
      </c>
      <c r="AP177" s="48" t="s">
        <v>127</v>
      </c>
      <c r="AQ177" s="48" t="s">
        <v>127</v>
      </c>
      <c r="AR177" s="48" t="s">
        <v>127</v>
      </c>
      <c r="AS177" s="48" t="s">
        <v>127</v>
      </c>
      <c r="AT177" s="48" t="s">
        <v>127</v>
      </c>
      <c r="AU177" s="48" t="s">
        <v>127</v>
      </c>
      <c r="AV177" s="48" t="s">
        <v>127</v>
      </c>
      <c r="AW177" s="48" t="s">
        <v>127</v>
      </c>
      <c r="AX177" s="48" t="s">
        <v>127</v>
      </c>
      <c r="AY177" s="48" t="s">
        <v>127</v>
      </c>
      <c r="AZ177" s="48" t="s">
        <v>127</v>
      </c>
      <c r="BA177" s="48" t="s">
        <v>127</v>
      </c>
      <c r="BB177" s="48" t="s">
        <v>127</v>
      </c>
      <c r="BC177" s="48" t="s">
        <v>127</v>
      </c>
      <c r="BD177" s="48" t="s">
        <v>127</v>
      </c>
      <c r="BE177" s="48" t="s">
        <v>127</v>
      </c>
      <c r="BF177" s="48" t="s">
        <v>127</v>
      </c>
      <c r="BG177" s="48" t="s">
        <v>127</v>
      </c>
      <c r="BH177" s="48">
        <v>9.67</v>
      </c>
      <c r="BI177" s="48" t="s">
        <v>127</v>
      </c>
      <c r="BJ177" s="48" t="s">
        <v>127</v>
      </c>
      <c r="BK177" s="48" t="s">
        <v>127</v>
      </c>
      <c r="BL177" s="48" t="s">
        <v>127</v>
      </c>
      <c r="BM177" s="48" t="s">
        <v>127</v>
      </c>
      <c r="BN177" s="24"/>
      <c r="BO177" s="6"/>
    </row>
    <row r="178" spans="1:67" x14ac:dyDescent="0.2">
      <c r="A178" s="23">
        <v>57</v>
      </c>
      <c r="B178" s="46">
        <v>41416</v>
      </c>
      <c r="C178" s="23">
        <v>17313603</v>
      </c>
      <c r="D178" s="32" t="s">
        <v>253</v>
      </c>
      <c r="E178" s="48" t="s">
        <v>127</v>
      </c>
      <c r="F178" s="48" t="s">
        <v>127</v>
      </c>
      <c r="G178" s="48" t="s">
        <v>127</v>
      </c>
      <c r="H178" s="48" t="s">
        <v>127</v>
      </c>
      <c r="I178" s="48" t="s">
        <v>127</v>
      </c>
      <c r="J178" s="48" t="s">
        <v>127</v>
      </c>
      <c r="K178" s="48" t="s">
        <v>127</v>
      </c>
      <c r="L178" s="48" t="s">
        <v>127</v>
      </c>
      <c r="M178" s="48" t="s">
        <v>127</v>
      </c>
      <c r="N178" s="48" t="s">
        <v>127</v>
      </c>
      <c r="O178" s="48" t="s">
        <v>127</v>
      </c>
      <c r="P178" s="48" t="s">
        <v>127</v>
      </c>
      <c r="Q178" s="48" t="s">
        <v>127</v>
      </c>
      <c r="R178" s="48" t="s">
        <v>127</v>
      </c>
      <c r="S178" s="48" t="s">
        <v>127</v>
      </c>
      <c r="T178" s="48" t="s">
        <v>127</v>
      </c>
      <c r="U178" s="48" t="s">
        <v>127</v>
      </c>
      <c r="V178" s="48" t="s">
        <v>127</v>
      </c>
      <c r="W178" s="48" t="s">
        <v>127</v>
      </c>
      <c r="X178" s="48" t="s">
        <v>127</v>
      </c>
      <c r="Y178" s="48" t="s">
        <v>127</v>
      </c>
      <c r="Z178" s="48" t="s">
        <v>127</v>
      </c>
      <c r="AA178" s="48" t="s">
        <v>127</v>
      </c>
      <c r="AB178" s="48" t="s">
        <v>127</v>
      </c>
      <c r="AC178" s="48" t="s">
        <v>127</v>
      </c>
      <c r="AD178" s="48" t="s">
        <v>127</v>
      </c>
      <c r="AE178" s="48" t="s">
        <v>127</v>
      </c>
      <c r="AF178" s="48" t="s">
        <v>127</v>
      </c>
      <c r="AG178" s="48" t="s">
        <v>127</v>
      </c>
      <c r="AH178" s="48" t="s">
        <v>127</v>
      </c>
      <c r="AI178" s="48" t="s">
        <v>127</v>
      </c>
      <c r="AJ178" s="48" t="s">
        <v>127</v>
      </c>
      <c r="AK178" s="48" t="s">
        <v>127</v>
      </c>
      <c r="AL178" s="48" t="s">
        <v>127</v>
      </c>
      <c r="AM178" s="48" t="s">
        <v>127</v>
      </c>
      <c r="AN178" s="48" t="s">
        <v>127</v>
      </c>
      <c r="AO178" s="48" t="s">
        <v>127</v>
      </c>
      <c r="AP178" s="48" t="s">
        <v>127</v>
      </c>
      <c r="AQ178" s="48" t="s">
        <v>127</v>
      </c>
      <c r="AR178" s="48" t="s">
        <v>127</v>
      </c>
      <c r="AS178" s="48" t="s">
        <v>127</v>
      </c>
      <c r="AT178" s="48" t="s">
        <v>127</v>
      </c>
      <c r="AU178" s="48" t="s">
        <v>127</v>
      </c>
      <c r="AV178" s="48" t="s">
        <v>127</v>
      </c>
      <c r="AW178" s="48" t="s">
        <v>127</v>
      </c>
      <c r="AX178" s="48" t="s">
        <v>127</v>
      </c>
      <c r="AY178" s="48" t="s">
        <v>127</v>
      </c>
      <c r="AZ178" s="48" t="s">
        <v>127</v>
      </c>
      <c r="BA178" s="48" t="s">
        <v>127</v>
      </c>
      <c r="BB178" s="48" t="s">
        <v>127</v>
      </c>
      <c r="BC178" s="48" t="s">
        <v>127</v>
      </c>
      <c r="BD178" s="48" t="s">
        <v>127</v>
      </c>
      <c r="BE178" s="48" t="s">
        <v>127</v>
      </c>
      <c r="BF178" s="48" t="s">
        <v>127</v>
      </c>
      <c r="BG178" s="48" t="s">
        <v>127</v>
      </c>
      <c r="BH178" s="48" t="s">
        <v>127</v>
      </c>
      <c r="BI178" s="48" t="s">
        <v>127</v>
      </c>
      <c r="BJ178" s="48" t="s">
        <v>127</v>
      </c>
      <c r="BK178" s="48" t="s">
        <v>127</v>
      </c>
      <c r="BL178" s="48" t="s">
        <v>127</v>
      </c>
      <c r="BM178" s="48" t="s">
        <v>127</v>
      </c>
      <c r="BN178" s="24"/>
    </row>
    <row r="179" spans="1:67" x14ac:dyDescent="0.2">
      <c r="A179" s="23">
        <v>58</v>
      </c>
      <c r="B179" s="46">
        <v>40618</v>
      </c>
      <c r="C179" s="23">
        <v>17313605</v>
      </c>
      <c r="D179" s="32" t="s">
        <v>254</v>
      </c>
      <c r="E179" s="48" t="s">
        <v>127</v>
      </c>
      <c r="F179" s="48" t="s">
        <v>127</v>
      </c>
      <c r="G179" s="48" t="s">
        <v>127</v>
      </c>
      <c r="H179" s="48" t="s">
        <v>127</v>
      </c>
      <c r="I179" s="48" t="s">
        <v>127</v>
      </c>
      <c r="J179" s="48" t="s">
        <v>127</v>
      </c>
      <c r="K179" s="48">
        <v>1.2</v>
      </c>
      <c r="L179" s="48" t="s">
        <v>127</v>
      </c>
      <c r="M179" s="48" t="s">
        <v>127</v>
      </c>
      <c r="N179" s="48" t="s">
        <v>127</v>
      </c>
      <c r="O179" s="48" t="s">
        <v>127</v>
      </c>
      <c r="P179" s="48" t="s">
        <v>127</v>
      </c>
      <c r="Q179" s="48" t="s">
        <v>127</v>
      </c>
      <c r="R179" s="48" t="s">
        <v>127</v>
      </c>
      <c r="S179" s="48" t="s">
        <v>127</v>
      </c>
      <c r="T179" s="48" t="s">
        <v>127</v>
      </c>
      <c r="U179" s="48" t="s">
        <v>127</v>
      </c>
      <c r="V179" s="48" t="s">
        <v>127</v>
      </c>
      <c r="W179" s="48" t="s">
        <v>127</v>
      </c>
      <c r="X179" s="48" t="s">
        <v>154</v>
      </c>
      <c r="Y179" s="48">
        <v>37.92</v>
      </c>
      <c r="Z179" s="48" t="s">
        <v>127</v>
      </c>
      <c r="AA179" s="48" t="s">
        <v>127</v>
      </c>
      <c r="AB179" s="48" t="s">
        <v>127</v>
      </c>
      <c r="AC179" s="48" t="s">
        <v>127</v>
      </c>
      <c r="AD179" s="48" t="s">
        <v>127</v>
      </c>
      <c r="AE179" s="48" t="s">
        <v>127</v>
      </c>
      <c r="AF179" s="48" t="s">
        <v>127</v>
      </c>
      <c r="AG179" s="48" t="s">
        <v>127</v>
      </c>
      <c r="AH179" s="48" t="s">
        <v>127</v>
      </c>
      <c r="AI179" s="48" t="s">
        <v>127</v>
      </c>
      <c r="AJ179" s="48" t="s">
        <v>127</v>
      </c>
      <c r="AK179" s="48" t="s">
        <v>127</v>
      </c>
      <c r="AL179" s="48" t="s">
        <v>127</v>
      </c>
      <c r="AM179" s="48" t="s">
        <v>127</v>
      </c>
      <c r="AN179" s="48" t="s">
        <v>127</v>
      </c>
      <c r="AO179" s="48" t="s">
        <v>127</v>
      </c>
      <c r="AP179" s="48" t="s">
        <v>127</v>
      </c>
      <c r="AQ179" s="48" t="s">
        <v>127</v>
      </c>
      <c r="AR179" s="48" t="s">
        <v>127</v>
      </c>
      <c r="AS179" s="48" t="s">
        <v>127</v>
      </c>
      <c r="AT179" s="48" t="s">
        <v>127</v>
      </c>
      <c r="AU179" s="48" t="s">
        <v>127</v>
      </c>
      <c r="AV179" s="48" t="s">
        <v>127</v>
      </c>
      <c r="AW179" s="48" t="s">
        <v>127</v>
      </c>
      <c r="AX179" s="48" t="s">
        <v>255</v>
      </c>
      <c r="AY179" s="48" t="s">
        <v>127</v>
      </c>
      <c r="AZ179" s="48" t="s">
        <v>127</v>
      </c>
      <c r="BA179" s="48" t="s">
        <v>127</v>
      </c>
      <c r="BB179" s="48" t="s">
        <v>127</v>
      </c>
      <c r="BC179" s="48">
        <v>7.05</v>
      </c>
      <c r="BD179" s="48" t="s">
        <v>127</v>
      </c>
      <c r="BE179" s="48" t="s">
        <v>127</v>
      </c>
      <c r="BF179" s="48" t="s">
        <v>127</v>
      </c>
      <c r="BG179" s="48" t="s">
        <v>127</v>
      </c>
      <c r="BH179" s="48" t="s">
        <v>127</v>
      </c>
      <c r="BI179" s="48" t="s">
        <v>127</v>
      </c>
      <c r="BJ179" s="48" t="s">
        <v>127</v>
      </c>
      <c r="BK179" s="48" t="s">
        <v>127</v>
      </c>
      <c r="BL179" s="48" t="s">
        <v>127</v>
      </c>
      <c r="BM179" s="48" t="s">
        <v>127</v>
      </c>
      <c r="BN179" s="24"/>
    </row>
    <row r="180" spans="1:67" x14ac:dyDescent="0.2">
      <c r="A180" s="23">
        <v>58</v>
      </c>
      <c r="B180" s="46">
        <v>42157</v>
      </c>
      <c r="C180" s="23">
        <v>17313605</v>
      </c>
      <c r="D180" s="32" t="s">
        <v>254</v>
      </c>
      <c r="E180" s="48" t="s">
        <v>127</v>
      </c>
      <c r="F180" s="48" t="s">
        <v>127</v>
      </c>
      <c r="G180" s="48" t="s">
        <v>127</v>
      </c>
      <c r="H180" s="48" t="s">
        <v>127</v>
      </c>
      <c r="I180" s="48" t="s">
        <v>127</v>
      </c>
      <c r="J180" s="48" t="s">
        <v>127</v>
      </c>
      <c r="K180" s="48" t="s">
        <v>133</v>
      </c>
      <c r="L180" s="48" t="s">
        <v>127</v>
      </c>
      <c r="M180" s="48" t="s">
        <v>154</v>
      </c>
      <c r="N180" s="48" t="s">
        <v>127</v>
      </c>
      <c r="O180" s="48" t="s">
        <v>127</v>
      </c>
      <c r="P180" s="48" t="s">
        <v>127</v>
      </c>
      <c r="Q180" s="48" t="s">
        <v>127</v>
      </c>
      <c r="R180" s="48" t="s">
        <v>127</v>
      </c>
      <c r="S180" s="48" t="s">
        <v>127</v>
      </c>
      <c r="T180" s="48" t="s">
        <v>127</v>
      </c>
      <c r="U180" s="48" t="s">
        <v>127</v>
      </c>
      <c r="V180" s="48" t="s">
        <v>127</v>
      </c>
      <c r="W180" s="48" t="s">
        <v>127</v>
      </c>
      <c r="X180" s="48" t="s">
        <v>154</v>
      </c>
      <c r="Y180" s="48">
        <v>24.3</v>
      </c>
      <c r="Z180" s="48" t="s">
        <v>127</v>
      </c>
      <c r="AA180" s="48" t="s">
        <v>127</v>
      </c>
      <c r="AB180" s="48" t="s">
        <v>127</v>
      </c>
      <c r="AC180" s="48" t="s">
        <v>127</v>
      </c>
      <c r="AD180" s="48" t="s">
        <v>127</v>
      </c>
      <c r="AE180" s="48" t="s">
        <v>127</v>
      </c>
      <c r="AF180" s="48" t="s">
        <v>127</v>
      </c>
      <c r="AG180" s="48" t="s">
        <v>127</v>
      </c>
      <c r="AH180" s="48" t="s">
        <v>127</v>
      </c>
      <c r="AI180" s="48" t="s">
        <v>127</v>
      </c>
      <c r="AJ180" s="48" t="s">
        <v>127</v>
      </c>
      <c r="AK180" s="48" t="s">
        <v>127</v>
      </c>
      <c r="AL180" s="48" t="s">
        <v>127</v>
      </c>
      <c r="AM180" s="48" t="s">
        <v>127</v>
      </c>
      <c r="AN180" s="48" t="s">
        <v>127</v>
      </c>
      <c r="AO180" s="48" t="s">
        <v>127</v>
      </c>
      <c r="AP180" s="48" t="s">
        <v>127</v>
      </c>
      <c r="AQ180" s="48" t="s">
        <v>127</v>
      </c>
      <c r="AR180" s="48" t="s">
        <v>127</v>
      </c>
      <c r="AS180" s="48" t="s">
        <v>127</v>
      </c>
      <c r="AT180" s="48" t="s">
        <v>127</v>
      </c>
      <c r="AU180" s="48" t="s">
        <v>127</v>
      </c>
      <c r="AV180" s="48" t="s">
        <v>127</v>
      </c>
      <c r="AW180" s="48" t="s">
        <v>127</v>
      </c>
      <c r="AX180" s="48">
        <v>228.6</v>
      </c>
      <c r="AY180" s="48" t="s">
        <v>127</v>
      </c>
      <c r="AZ180" s="48" t="s">
        <v>127</v>
      </c>
      <c r="BA180" s="48" t="s">
        <v>127</v>
      </c>
      <c r="BB180" s="48" t="s">
        <v>127</v>
      </c>
      <c r="BC180" s="48">
        <v>24.6</v>
      </c>
      <c r="BD180" s="48" t="s">
        <v>154</v>
      </c>
      <c r="BE180" s="48" t="s">
        <v>127</v>
      </c>
      <c r="BF180" s="48" t="s">
        <v>127</v>
      </c>
      <c r="BG180" s="48" t="s">
        <v>127</v>
      </c>
      <c r="BH180" s="48" t="s">
        <v>127</v>
      </c>
      <c r="BI180" s="48" t="s">
        <v>127</v>
      </c>
      <c r="BJ180" s="48" t="s">
        <v>127</v>
      </c>
      <c r="BK180" s="48" t="s">
        <v>127</v>
      </c>
      <c r="BL180" s="48" t="s">
        <v>127</v>
      </c>
      <c r="BM180" s="48" t="s">
        <v>168</v>
      </c>
      <c r="BN180" s="24"/>
    </row>
    <row r="181" spans="1:67" x14ac:dyDescent="0.2">
      <c r="A181" s="23">
        <v>58</v>
      </c>
      <c r="B181" s="46">
        <v>42911</v>
      </c>
      <c r="C181" s="23">
        <v>17313605</v>
      </c>
      <c r="D181" s="32" t="s">
        <v>254</v>
      </c>
      <c r="E181" s="48" t="s">
        <v>127</v>
      </c>
      <c r="F181" s="48" t="s">
        <v>127</v>
      </c>
      <c r="G181" s="48" t="s">
        <v>127</v>
      </c>
      <c r="H181" s="48" t="s">
        <v>127</v>
      </c>
      <c r="I181" s="48" t="s">
        <v>127</v>
      </c>
      <c r="J181" s="48" t="s">
        <v>127</v>
      </c>
      <c r="K181" s="48" t="s">
        <v>170</v>
      </c>
      <c r="L181" s="48" t="s">
        <v>127</v>
      </c>
      <c r="M181" s="48" t="s">
        <v>127</v>
      </c>
      <c r="N181" s="48" t="s">
        <v>127</v>
      </c>
      <c r="O181" s="48" t="s">
        <v>127</v>
      </c>
      <c r="P181" s="48" t="s">
        <v>127</v>
      </c>
      <c r="Q181" s="48" t="s">
        <v>127</v>
      </c>
      <c r="R181" s="48" t="s">
        <v>127</v>
      </c>
      <c r="S181" s="48" t="s">
        <v>127</v>
      </c>
      <c r="T181" s="48" t="s">
        <v>127</v>
      </c>
      <c r="U181" s="48" t="s">
        <v>127</v>
      </c>
      <c r="V181" s="48" t="s">
        <v>127</v>
      </c>
      <c r="W181" s="48" t="s">
        <v>127</v>
      </c>
      <c r="X181" s="48" t="s">
        <v>170</v>
      </c>
      <c r="Y181" s="48">
        <v>39.299999999999997</v>
      </c>
      <c r="Z181" s="48" t="s">
        <v>127</v>
      </c>
      <c r="AA181" s="48" t="s">
        <v>127</v>
      </c>
      <c r="AB181" s="48" t="s">
        <v>127</v>
      </c>
      <c r="AC181" s="48" t="s">
        <v>127</v>
      </c>
      <c r="AD181" s="48" t="s">
        <v>127</v>
      </c>
      <c r="AE181" s="48" t="s">
        <v>127</v>
      </c>
      <c r="AF181" s="48" t="s">
        <v>127</v>
      </c>
      <c r="AG181" s="48" t="s">
        <v>127</v>
      </c>
      <c r="AH181" s="48" t="s">
        <v>127</v>
      </c>
      <c r="AI181" s="48" t="s">
        <v>127</v>
      </c>
      <c r="AJ181" s="48" t="s">
        <v>127</v>
      </c>
      <c r="AK181" s="48" t="s">
        <v>127</v>
      </c>
      <c r="AL181" s="48" t="s">
        <v>127</v>
      </c>
      <c r="AM181" s="48" t="s">
        <v>127</v>
      </c>
      <c r="AN181" s="48" t="s">
        <v>127</v>
      </c>
      <c r="AO181" s="48" t="s">
        <v>127</v>
      </c>
      <c r="AP181" s="48" t="s">
        <v>127</v>
      </c>
      <c r="AQ181" s="48" t="s">
        <v>127</v>
      </c>
      <c r="AR181" s="48" t="s">
        <v>127</v>
      </c>
      <c r="AS181" s="48" t="s">
        <v>127</v>
      </c>
      <c r="AT181" s="48" t="s">
        <v>127</v>
      </c>
      <c r="AU181" s="48" t="s">
        <v>127</v>
      </c>
      <c r="AV181" s="48" t="s">
        <v>127</v>
      </c>
      <c r="AW181" s="48" t="s">
        <v>127</v>
      </c>
      <c r="AX181" s="48">
        <v>231.4</v>
      </c>
      <c r="AY181" s="48" t="s">
        <v>127</v>
      </c>
      <c r="AZ181" s="48" t="s">
        <v>127</v>
      </c>
      <c r="BA181" s="48" t="s">
        <v>127</v>
      </c>
      <c r="BB181" s="48" t="s">
        <v>127</v>
      </c>
      <c r="BC181" s="48">
        <v>28.3</v>
      </c>
      <c r="BD181" s="48" t="s">
        <v>127</v>
      </c>
      <c r="BE181" s="48" t="s">
        <v>127</v>
      </c>
      <c r="BF181" s="48" t="s">
        <v>127</v>
      </c>
      <c r="BG181" s="48" t="s">
        <v>127</v>
      </c>
      <c r="BH181" s="48" t="s">
        <v>127</v>
      </c>
      <c r="BI181" s="48" t="s">
        <v>127</v>
      </c>
      <c r="BJ181" s="48" t="s">
        <v>127</v>
      </c>
      <c r="BK181" s="48" t="s">
        <v>127</v>
      </c>
      <c r="BL181" s="48" t="s">
        <v>127</v>
      </c>
      <c r="BM181" s="48" t="s">
        <v>127</v>
      </c>
      <c r="BN181" s="24"/>
    </row>
    <row r="182" spans="1:67" x14ac:dyDescent="0.2">
      <c r="A182" s="23">
        <v>58</v>
      </c>
      <c r="B182" s="46">
        <v>43202</v>
      </c>
      <c r="C182" s="23">
        <v>17313605</v>
      </c>
      <c r="D182" s="32" t="s">
        <v>254</v>
      </c>
      <c r="E182" s="48" t="s">
        <v>127</v>
      </c>
      <c r="F182" s="48" t="s">
        <v>127</v>
      </c>
      <c r="G182" s="48" t="s">
        <v>127</v>
      </c>
      <c r="H182" s="48" t="s">
        <v>127</v>
      </c>
      <c r="I182" s="48" t="s">
        <v>127</v>
      </c>
      <c r="J182" s="48" t="s">
        <v>127</v>
      </c>
      <c r="K182" s="48">
        <v>1.9101999999999999</v>
      </c>
      <c r="L182" s="48" t="s">
        <v>127</v>
      </c>
      <c r="M182" s="48" t="s">
        <v>128</v>
      </c>
      <c r="N182" s="48" t="s">
        <v>127</v>
      </c>
      <c r="O182" s="48" t="s">
        <v>127</v>
      </c>
      <c r="P182" s="48" t="s">
        <v>127</v>
      </c>
      <c r="Q182" s="48" t="s">
        <v>127</v>
      </c>
      <c r="R182" s="48" t="s">
        <v>127</v>
      </c>
      <c r="S182" s="48" t="s">
        <v>127</v>
      </c>
      <c r="T182" s="48" t="s">
        <v>127</v>
      </c>
      <c r="U182" s="48" t="s">
        <v>127</v>
      </c>
      <c r="V182" s="48" t="s">
        <v>127</v>
      </c>
      <c r="W182" s="48" t="s">
        <v>128</v>
      </c>
      <c r="X182" s="48">
        <v>3.3</v>
      </c>
      <c r="Y182" s="48">
        <v>53.09</v>
      </c>
      <c r="Z182" s="48" t="s">
        <v>127</v>
      </c>
      <c r="AA182" s="48" t="s">
        <v>127</v>
      </c>
      <c r="AB182" s="48" t="s">
        <v>127</v>
      </c>
      <c r="AC182" s="48" t="s">
        <v>127</v>
      </c>
      <c r="AD182" s="48" t="s">
        <v>127</v>
      </c>
      <c r="AE182" s="48" t="s">
        <v>127</v>
      </c>
      <c r="AF182" s="48" t="s">
        <v>127</v>
      </c>
      <c r="AG182" s="48" t="s">
        <v>127</v>
      </c>
      <c r="AH182" s="48" t="s">
        <v>127</v>
      </c>
      <c r="AI182" s="48" t="s">
        <v>127</v>
      </c>
      <c r="AJ182" s="48" t="s">
        <v>127</v>
      </c>
      <c r="AK182" s="48" t="s">
        <v>127</v>
      </c>
      <c r="AL182" s="48" t="s">
        <v>127</v>
      </c>
      <c r="AM182" s="48" t="s">
        <v>127</v>
      </c>
      <c r="AN182" s="48" t="s">
        <v>127</v>
      </c>
      <c r="AO182" s="48" t="s">
        <v>127</v>
      </c>
      <c r="AP182" s="48" t="s">
        <v>127</v>
      </c>
      <c r="AQ182" s="48" t="s">
        <v>127</v>
      </c>
      <c r="AR182" s="48" t="s">
        <v>127</v>
      </c>
      <c r="AS182" s="48" t="s">
        <v>127</v>
      </c>
      <c r="AT182" s="48" t="s">
        <v>127</v>
      </c>
      <c r="AU182" s="48" t="s">
        <v>127</v>
      </c>
      <c r="AV182" s="48" t="s">
        <v>127</v>
      </c>
      <c r="AW182" s="48" t="s">
        <v>127</v>
      </c>
      <c r="AX182" s="48">
        <v>311.48500000000001</v>
      </c>
      <c r="AY182" s="48" t="s">
        <v>127</v>
      </c>
      <c r="AZ182" s="48" t="s">
        <v>127</v>
      </c>
      <c r="BA182" s="48" t="s">
        <v>127</v>
      </c>
      <c r="BB182" s="48" t="s">
        <v>127</v>
      </c>
      <c r="BC182" s="48">
        <v>77.3</v>
      </c>
      <c r="BD182" s="48" t="s">
        <v>127</v>
      </c>
      <c r="BE182" s="48" t="s">
        <v>127</v>
      </c>
      <c r="BF182" s="48" t="s">
        <v>127</v>
      </c>
      <c r="BG182" s="48" t="s">
        <v>127</v>
      </c>
      <c r="BH182" s="48" t="s">
        <v>127</v>
      </c>
      <c r="BI182" s="48" t="s">
        <v>127</v>
      </c>
      <c r="BJ182" s="48" t="s">
        <v>127</v>
      </c>
      <c r="BK182" s="48" t="s">
        <v>127</v>
      </c>
      <c r="BL182" s="48" t="s">
        <v>127</v>
      </c>
      <c r="BM182" s="48" t="s">
        <v>127</v>
      </c>
      <c r="BN182" s="24"/>
    </row>
    <row r="183" spans="1:67" x14ac:dyDescent="0.2">
      <c r="A183" s="23">
        <v>58</v>
      </c>
      <c r="B183" s="46">
        <v>43516</v>
      </c>
      <c r="C183" s="23">
        <v>17313605</v>
      </c>
      <c r="D183" s="32" t="s">
        <v>254</v>
      </c>
      <c r="E183" s="48" t="s">
        <v>127</v>
      </c>
      <c r="F183" s="48" t="s">
        <v>127</v>
      </c>
      <c r="G183" s="81"/>
      <c r="H183" s="81"/>
      <c r="I183" s="81"/>
      <c r="J183" s="48" t="s">
        <v>127</v>
      </c>
      <c r="K183" s="48" t="s">
        <v>127</v>
      </c>
      <c r="L183" s="48" t="s">
        <v>127</v>
      </c>
      <c r="M183" s="48" t="s">
        <v>127</v>
      </c>
      <c r="N183" s="48" t="s">
        <v>127</v>
      </c>
      <c r="O183" s="81"/>
      <c r="P183" s="81"/>
      <c r="Q183" s="48" t="s">
        <v>127</v>
      </c>
      <c r="R183" s="48" t="s">
        <v>127</v>
      </c>
      <c r="S183" s="48" t="s">
        <v>127</v>
      </c>
      <c r="T183" s="48" t="s">
        <v>127</v>
      </c>
      <c r="U183" s="81"/>
      <c r="V183" s="48" t="s">
        <v>127</v>
      </c>
      <c r="W183" s="48" t="s">
        <v>127</v>
      </c>
      <c r="X183" s="48" t="s">
        <v>127</v>
      </c>
      <c r="Y183" s="48" t="s">
        <v>127</v>
      </c>
      <c r="Z183" s="48" t="s">
        <v>127</v>
      </c>
      <c r="AA183" s="48" t="s">
        <v>127</v>
      </c>
      <c r="AB183" s="81"/>
      <c r="AC183" s="81"/>
      <c r="AD183" s="81"/>
      <c r="AE183" s="81"/>
      <c r="AF183" s="48" t="s">
        <v>128</v>
      </c>
      <c r="AG183" s="81"/>
      <c r="AH183" s="81"/>
      <c r="AI183" s="48" t="s">
        <v>127</v>
      </c>
      <c r="AJ183" s="48" t="s">
        <v>127</v>
      </c>
      <c r="AK183" s="48" t="s">
        <v>127</v>
      </c>
      <c r="AL183" s="48" t="s">
        <v>127</v>
      </c>
      <c r="AM183" s="48" t="s">
        <v>127</v>
      </c>
      <c r="AN183" s="81"/>
      <c r="AO183" s="81"/>
      <c r="AP183" s="81"/>
      <c r="AQ183" s="48" t="s">
        <v>127</v>
      </c>
      <c r="AR183" s="81"/>
      <c r="AS183" s="48"/>
      <c r="AT183" s="48"/>
      <c r="AU183" s="48" t="s">
        <v>127</v>
      </c>
      <c r="AV183" s="48"/>
      <c r="AW183" s="48" t="s">
        <v>127</v>
      </c>
      <c r="AX183" s="48" t="s">
        <v>128</v>
      </c>
      <c r="AY183" s="48" t="s">
        <v>127</v>
      </c>
      <c r="AZ183" s="48" t="s">
        <v>127</v>
      </c>
      <c r="BA183" s="48"/>
      <c r="BB183" s="48"/>
      <c r="BC183" s="48" t="s">
        <v>127</v>
      </c>
      <c r="BD183" s="48" t="s">
        <v>128</v>
      </c>
      <c r="BE183" s="48" t="s">
        <v>127</v>
      </c>
      <c r="BF183" s="48" t="s">
        <v>127</v>
      </c>
      <c r="BG183" s="48" t="s">
        <v>128</v>
      </c>
      <c r="BH183" s="48" t="s">
        <v>127</v>
      </c>
      <c r="BI183" s="48" t="s">
        <v>127</v>
      </c>
      <c r="BJ183" s="48" t="s">
        <v>128</v>
      </c>
      <c r="BK183" s="48" t="s">
        <v>127</v>
      </c>
      <c r="BL183" s="48" t="s">
        <v>127</v>
      </c>
      <c r="BM183" s="48" t="s">
        <v>128</v>
      </c>
      <c r="BN183" s="24" t="s">
        <v>256</v>
      </c>
    </row>
    <row r="184" spans="1:67" x14ac:dyDescent="0.2">
      <c r="A184" s="23">
        <v>59</v>
      </c>
      <c r="B184" s="46">
        <v>40618</v>
      </c>
      <c r="C184" s="23">
        <v>17313606</v>
      </c>
      <c r="D184" s="32" t="s">
        <v>257</v>
      </c>
      <c r="E184" s="48" t="s">
        <v>127</v>
      </c>
      <c r="F184" s="48" t="s">
        <v>127</v>
      </c>
      <c r="G184" s="48" t="s">
        <v>127</v>
      </c>
      <c r="H184" s="48" t="s">
        <v>127</v>
      </c>
      <c r="I184" s="48" t="s">
        <v>127</v>
      </c>
      <c r="J184" s="48" t="s">
        <v>127</v>
      </c>
      <c r="K184" s="48" t="s">
        <v>127</v>
      </c>
      <c r="L184" s="48" t="s">
        <v>127</v>
      </c>
      <c r="M184" s="48" t="s">
        <v>127</v>
      </c>
      <c r="N184" s="48" t="s">
        <v>127</v>
      </c>
      <c r="O184" s="48" t="s">
        <v>127</v>
      </c>
      <c r="P184" s="48" t="s">
        <v>127</v>
      </c>
      <c r="Q184" s="48" t="s">
        <v>127</v>
      </c>
      <c r="R184" s="48" t="s">
        <v>127</v>
      </c>
      <c r="S184" s="48" t="s">
        <v>127</v>
      </c>
      <c r="T184" s="48" t="s">
        <v>127</v>
      </c>
      <c r="U184" s="48" t="s">
        <v>127</v>
      </c>
      <c r="V184" s="48" t="s">
        <v>127</v>
      </c>
      <c r="W184" s="48" t="s">
        <v>127</v>
      </c>
      <c r="X184" s="48" t="s">
        <v>127</v>
      </c>
      <c r="Y184" s="48">
        <v>3.17</v>
      </c>
      <c r="Z184" s="48" t="s">
        <v>127</v>
      </c>
      <c r="AA184" s="48" t="s">
        <v>127</v>
      </c>
      <c r="AB184" s="48" t="s">
        <v>127</v>
      </c>
      <c r="AC184" s="48" t="s">
        <v>127</v>
      </c>
      <c r="AD184" s="48" t="s">
        <v>127</v>
      </c>
      <c r="AE184" s="48" t="s">
        <v>127</v>
      </c>
      <c r="AF184" s="48" t="s">
        <v>127</v>
      </c>
      <c r="AG184" s="48" t="s">
        <v>127</v>
      </c>
      <c r="AH184" s="48" t="s">
        <v>127</v>
      </c>
      <c r="AI184" s="48" t="s">
        <v>127</v>
      </c>
      <c r="AJ184" s="48" t="s">
        <v>127</v>
      </c>
      <c r="AK184" s="48" t="s">
        <v>127</v>
      </c>
      <c r="AL184" s="48" t="s">
        <v>127</v>
      </c>
      <c r="AM184" s="48" t="s">
        <v>127</v>
      </c>
      <c r="AN184" s="48" t="s">
        <v>127</v>
      </c>
      <c r="AO184" s="48" t="s">
        <v>127</v>
      </c>
      <c r="AP184" s="48" t="s">
        <v>127</v>
      </c>
      <c r="AQ184" s="48" t="s">
        <v>127</v>
      </c>
      <c r="AR184" s="48" t="s">
        <v>127</v>
      </c>
      <c r="AS184" s="48" t="s">
        <v>127</v>
      </c>
      <c r="AT184" s="48" t="s">
        <v>127</v>
      </c>
      <c r="AU184" s="48" t="s">
        <v>127</v>
      </c>
      <c r="AV184" s="48" t="s">
        <v>127</v>
      </c>
      <c r="AW184" s="48" t="s">
        <v>127</v>
      </c>
      <c r="AX184" s="48">
        <v>23.09</v>
      </c>
      <c r="AY184" s="48" t="s">
        <v>127</v>
      </c>
      <c r="AZ184" s="48" t="s">
        <v>127</v>
      </c>
      <c r="BA184" s="48" t="s">
        <v>127</v>
      </c>
      <c r="BB184" s="48" t="s">
        <v>127</v>
      </c>
      <c r="BC184" s="48" t="s">
        <v>154</v>
      </c>
      <c r="BD184" s="48" t="s">
        <v>154</v>
      </c>
      <c r="BE184" s="48" t="s">
        <v>127</v>
      </c>
      <c r="BF184" s="48" t="s">
        <v>127</v>
      </c>
      <c r="BG184" s="48" t="s">
        <v>127</v>
      </c>
      <c r="BH184" s="48" t="s">
        <v>127</v>
      </c>
      <c r="BI184" s="48" t="s">
        <v>127</v>
      </c>
      <c r="BJ184" s="48" t="s">
        <v>127</v>
      </c>
      <c r="BK184" s="48" t="s">
        <v>127</v>
      </c>
      <c r="BL184" s="48" t="s">
        <v>127</v>
      </c>
      <c r="BM184" s="48" t="s">
        <v>159</v>
      </c>
      <c r="BN184" s="24"/>
    </row>
    <row r="185" spans="1:67" x14ac:dyDescent="0.2">
      <c r="A185" s="23">
        <v>59</v>
      </c>
      <c r="B185" s="46">
        <v>42065</v>
      </c>
      <c r="C185" s="23">
        <v>17313606</v>
      </c>
      <c r="D185" s="32" t="s">
        <v>257</v>
      </c>
      <c r="E185" s="48" t="s">
        <v>127</v>
      </c>
      <c r="F185" s="48" t="s">
        <v>127</v>
      </c>
      <c r="G185" s="48" t="s">
        <v>127</v>
      </c>
      <c r="H185" s="48" t="s">
        <v>127</v>
      </c>
      <c r="I185" s="48" t="s">
        <v>127</v>
      </c>
      <c r="J185" s="48" t="s">
        <v>127</v>
      </c>
      <c r="K185" s="48" t="s">
        <v>127</v>
      </c>
      <c r="L185" s="48" t="s">
        <v>127</v>
      </c>
      <c r="M185" s="48" t="s">
        <v>127</v>
      </c>
      <c r="N185" s="48" t="s">
        <v>127</v>
      </c>
      <c r="O185" s="48" t="s">
        <v>127</v>
      </c>
      <c r="P185" s="48" t="s">
        <v>127</v>
      </c>
      <c r="Q185" s="48" t="s">
        <v>127</v>
      </c>
      <c r="R185" s="48" t="s">
        <v>127</v>
      </c>
      <c r="S185" s="48" t="s">
        <v>127</v>
      </c>
      <c r="T185" s="48" t="s">
        <v>127</v>
      </c>
      <c r="U185" s="48" t="s">
        <v>127</v>
      </c>
      <c r="V185" s="48" t="s">
        <v>127</v>
      </c>
      <c r="W185" s="48" t="s">
        <v>127</v>
      </c>
      <c r="X185" s="48" t="s">
        <v>127</v>
      </c>
      <c r="Y185" s="48">
        <v>8.25</v>
      </c>
      <c r="Z185" s="48" t="s">
        <v>127</v>
      </c>
      <c r="AA185" s="48" t="s">
        <v>127</v>
      </c>
      <c r="AB185" s="48" t="s">
        <v>127</v>
      </c>
      <c r="AC185" s="48" t="s">
        <v>127</v>
      </c>
      <c r="AD185" s="48" t="s">
        <v>127</v>
      </c>
      <c r="AE185" s="48" t="s">
        <v>127</v>
      </c>
      <c r="AF185" s="48" t="s">
        <v>140</v>
      </c>
      <c r="AG185" s="48" t="s">
        <v>127</v>
      </c>
      <c r="AH185" s="48" t="s">
        <v>127</v>
      </c>
      <c r="AI185" s="48" t="s">
        <v>127</v>
      </c>
      <c r="AJ185" s="48" t="s">
        <v>127</v>
      </c>
      <c r="AK185" s="48" t="s">
        <v>127</v>
      </c>
      <c r="AL185" s="48" t="s">
        <v>127</v>
      </c>
      <c r="AM185" s="48" t="s">
        <v>127</v>
      </c>
      <c r="AN185" s="48" t="s">
        <v>127</v>
      </c>
      <c r="AO185" s="48" t="s">
        <v>127</v>
      </c>
      <c r="AP185" s="48" t="s">
        <v>127</v>
      </c>
      <c r="AQ185" s="48" t="s">
        <v>127</v>
      </c>
      <c r="AR185" s="48" t="s">
        <v>127</v>
      </c>
      <c r="AS185" s="48" t="s">
        <v>127</v>
      </c>
      <c r="AT185" s="48" t="s">
        <v>127</v>
      </c>
      <c r="AU185" s="48" t="s">
        <v>127</v>
      </c>
      <c r="AV185" s="48" t="s">
        <v>127</v>
      </c>
      <c r="AW185" s="48" t="s">
        <v>127</v>
      </c>
      <c r="AX185" s="48">
        <v>21.14</v>
      </c>
      <c r="AY185" s="48" t="s">
        <v>127</v>
      </c>
      <c r="AZ185" s="48" t="s">
        <v>127</v>
      </c>
      <c r="BA185" s="48" t="s">
        <v>127</v>
      </c>
      <c r="BB185" s="48" t="s">
        <v>127</v>
      </c>
      <c r="BC185" s="48">
        <v>3.69</v>
      </c>
      <c r="BD185" s="48" t="s">
        <v>154</v>
      </c>
      <c r="BE185" s="48" t="s">
        <v>127</v>
      </c>
      <c r="BF185" s="48" t="s">
        <v>127</v>
      </c>
      <c r="BG185" s="48" t="s">
        <v>127</v>
      </c>
      <c r="BH185" s="48" t="s">
        <v>127</v>
      </c>
      <c r="BI185" s="48" t="s">
        <v>127</v>
      </c>
      <c r="BJ185" s="48" t="s">
        <v>127</v>
      </c>
      <c r="BK185" s="48" t="s">
        <v>127</v>
      </c>
      <c r="BL185" s="48" t="s">
        <v>127</v>
      </c>
      <c r="BM185" s="48">
        <v>6.47</v>
      </c>
      <c r="BN185" s="24"/>
    </row>
    <row r="186" spans="1:67" x14ac:dyDescent="0.2">
      <c r="A186" s="23">
        <v>59</v>
      </c>
      <c r="B186" s="46">
        <v>42914</v>
      </c>
      <c r="C186" s="23">
        <v>17313606</v>
      </c>
      <c r="D186" s="32" t="s">
        <v>257</v>
      </c>
      <c r="E186" s="48" t="s">
        <v>127</v>
      </c>
      <c r="F186" s="48" t="s">
        <v>127</v>
      </c>
      <c r="G186" s="48" t="s">
        <v>127</v>
      </c>
      <c r="H186" s="48" t="s">
        <v>127</v>
      </c>
      <c r="I186" s="48" t="s">
        <v>127</v>
      </c>
      <c r="J186" s="48" t="s">
        <v>127</v>
      </c>
      <c r="K186" s="48" t="s">
        <v>127</v>
      </c>
      <c r="L186" s="48" t="s">
        <v>127</v>
      </c>
      <c r="M186" s="48" t="s">
        <v>127</v>
      </c>
      <c r="N186" s="48" t="s">
        <v>127</v>
      </c>
      <c r="O186" s="48" t="s">
        <v>127</v>
      </c>
      <c r="P186" s="48" t="s">
        <v>127</v>
      </c>
      <c r="Q186" s="48" t="s">
        <v>127</v>
      </c>
      <c r="R186" s="48" t="s">
        <v>127</v>
      </c>
      <c r="S186" s="48" t="s">
        <v>127</v>
      </c>
      <c r="T186" s="48" t="s">
        <v>127</v>
      </c>
      <c r="U186" s="48" t="s">
        <v>127</v>
      </c>
      <c r="V186" s="48" t="s">
        <v>127</v>
      </c>
      <c r="W186" s="48" t="s">
        <v>127</v>
      </c>
      <c r="X186" s="48" t="s">
        <v>127</v>
      </c>
      <c r="Y186" s="48">
        <v>6.04</v>
      </c>
      <c r="Z186" s="48" t="s">
        <v>127</v>
      </c>
      <c r="AA186" s="48" t="s">
        <v>127</v>
      </c>
      <c r="AB186" s="48" t="s">
        <v>127</v>
      </c>
      <c r="AC186" s="48" t="s">
        <v>127</v>
      </c>
      <c r="AD186" s="48" t="s">
        <v>127</v>
      </c>
      <c r="AE186" s="48" t="s">
        <v>127</v>
      </c>
      <c r="AF186" s="48" t="s">
        <v>127</v>
      </c>
      <c r="AG186" s="48" t="s">
        <v>127</v>
      </c>
      <c r="AH186" s="48" t="s">
        <v>127</v>
      </c>
      <c r="AI186" s="48" t="s">
        <v>127</v>
      </c>
      <c r="AJ186" s="48" t="s">
        <v>127</v>
      </c>
      <c r="AK186" s="48" t="s">
        <v>127</v>
      </c>
      <c r="AL186" s="48" t="s">
        <v>127</v>
      </c>
      <c r="AM186" s="48" t="s">
        <v>127</v>
      </c>
      <c r="AN186" s="48" t="s">
        <v>127</v>
      </c>
      <c r="AO186" s="48" t="s">
        <v>127</v>
      </c>
      <c r="AP186" s="48" t="s">
        <v>127</v>
      </c>
      <c r="AQ186" s="48" t="s">
        <v>127</v>
      </c>
      <c r="AR186" s="48" t="s">
        <v>127</v>
      </c>
      <c r="AS186" s="48" t="s">
        <v>127</v>
      </c>
      <c r="AT186" s="48" t="s">
        <v>127</v>
      </c>
      <c r="AU186" s="48" t="s">
        <v>127</v>
      </c>
      <c r="AV186" s="48" t="s">
        <v>127</v>
      </c>
      <c r="AW186" s="48" t="s">
        <v>127</v>
      </c>
      <c r="AX186" s="48">
        <v>22.86</v>
      </c>
      <c r="AY186" s="48" t="s">
        <v>127</v>
      </c>
      <c r="AZ186" s="48" t="s">
        <v>127</v>
      </c>
      <c r="BA186" s="48" t="s">
        <v>127</v>
      </c>
      <c r="BB186" s="48" t="s">
        <v>127</v>
      </c>
      <c r="BC186" s="48" t="s">
        <v>127</v>
      </c>
      <c r="BD186" s="48" t="s">
        <v>127</v>
      </c>
      <c r="BE186" s="48" t="s">
        <v>127</v>
      </c>
      <c r="BF186" s="48" t="s">
        <v>127</v>
      </c>
      <c r="BG186" s="48" t="s">
        <v>127</v>
      </c>
      <c r="BH186" s="48" t="s">
        <v>127</v>
      </c>
      <c r="BI186" s="48" t="s">
        <v>127</v>
      </c>
      <c r="BJ186" s="48" t="s">
        <v>127</v>
      </c>
      <c r="BK186" s="48" t="s">
        <v>127</v>
      </c>
      <c r="BL186" s="48" t="s">
        <v>127</v>
      </c>
      <c r="BM186" s="48" t="s">
        <v>127</v>
      </c>
      <c r="BN186" s="24"/>
    </row>
    <row r="187" spans="1:67" x14ac:dyDescent="0.2">
      <c r="A187" s="24">
        <v>59</v>
      </c>
      <c r="B187" s="46">
        <v>43206</v>
      </c>
      <c r="C187" s="23">
        <v>17313606</v>
      </c>
      <c r="D187" s="32" t="s">
        <v>257</v>
      </c>
      <c r="E187" s="48" t="s">
        <v>127</v>
      </c>
      <c r="F187" s="48" t="s">
        <v>127</v>
      </c>
      <c r="G187" s="48" t="s">
        <v>127</v>
      </c>
      <c r="H187" s="48" t="s">
        <v>127</v>
      </c>
      <c r="I187" s="48" t="s">
        <v>127</v>
      </c>
      <c r="J187" s="48" t="s">
        <v>127</v>
      </c>
      <c r="K187" s="48" t="s">
        <v>128</v>
      </c>
      <c r="L187" s="48" t="s">
        <v>127</v>
      </c>
      <c r="M187" s="48" t="s">
        <v>128</v>
      </c>
      <c r="N187" s="48" t="s">
        <v>127</v>
      </c>
      <c r="O187" s="48" t="s">
        <v>127</v>
      </c>
      <c r="P187" s="48" t="s">
        <v>127</v>
      </c>
      <c r="Q187" s="48" t="s">
        <v>127</v>
      </c>
      <c r="R187" s="48" t="s">
        <v>127</v>
      </c>
      <c r="S187" s="48" t="s">
        <v>127</v>
      </c>
      <c r="T187" s="48" t="s">
        <v>127</v>
      </c>
      <c r="U187" s="48" t="s">
        <v>127</v>
      </c>
      <c r="V187" s="48" t="s">
        <v>127</v>
      </c>
      <c r="W187" s="48" t="s">
        <v>127</v>
      </c>
      <c r="X187" s="48" t="s">
        <v>127</v>
      </c>
      <c r="Y187" s="48">
        <v>15.1333</v>
      </c>
      <c r="Z187" s="48" t="s">
        <v>127</v>
      </c>
      <c r="AA187" s="48" t="s">
        <v>127</v>
      </c>
      <c r="AB187" s="48" t="s">
        <v>127</v>
      </c>
      <c r="AC187" s="48" t="s">
        <v>127</v>
      </c>
      <c r="AD187" s="48" t="s">
        <v>127</v>
      </c>
      <c r="AE187" s="48" t="s">
        <v>127</v>
      </c>
      <c r="AF187" s="48" t="s">
        <v>127</v>
      </c>
      <c r="AG187" s="48" t="s">
        <v>127</v>
      </c>
      <c r="AH187" s="48" t="s">
        <v>127</v>
      </c>
      <c r="AI187" s="48" t="s">
        <v>127</v>
      </c>
      <c r="AJ187" s="48" t="s">
        <v>127</v>
      </c>
      <c r="AK187" s="48" t="s">
        <v>127</v>
      </c>
      <c r="AL187" s="48" t="s">
        <v>127</v>
      </c>
      <c r="AM187" s="48" t="s">
        <v>127</v>
      </c>
      <c r="AN187" s="48" t="s">
        <v>127</v>
      </c>
      <c r="AO187" s="48" t="s">
        <v>127</v>
      </c>
      <c r="AP187" s="48" t="s">
        <v>127</v>
      </c>
      <c r="AQ187" s="48" t="s">
        <v>127</v>
      </c>
      <c r="AR187" s="48" t="s">
        <v>127</v>
      </c>
      <c r="AS187" s="48" t="s">
        <v>127</v>
      </c>
      <c r="AT187" s="48" t="s">
        <v>127</v>
      </c>
      <c r="AU187" s="48" t="s">
        <v>127</v>
      </c>
      <c r="AV187" s="48" t="s">
        <v>127</v>
      </c>
      <c r="AW187" s="48" t="s">
        <v>127</v>
      </c>
      <c r="AX187" s="48">
        <v>43</v>
      </c>
      <c r="AY187" s="48" t="s">
        <v>127</v>
      </c>
      <c r="AZ187" s="48" t="s">
        <v>127</v>
      </c>
      <c r="BA187" s="48" t="s">
        <v>127</v>
      </c>
      <c r="BB187" s="48" t="s">
        <v>127</v>
      </c>
      <c r="BC187" s="48">
        <v>1.8</v>
      </c>
      <c r="BD187" s="48" t="s">
        <v>127</v>
      </c>
      <c r="BE187" s="48" t="s">
        <v>127</v>
      </c>
      <c r="BF187" s="48" t="s">
        <v>127</v>
      </c>
      <c r="BG187" s="48" t="s">
        <v>127</v>
      </c>
      <c r="BH187" s="48" t="s">
        <v>127</v>
      </c>
      <c r="BI187" s="48" t="s">
        <v>127</v>
      </c>
      <c r="BJ187" s="48" t="s">
        <v>127</v>
      </c>
      <c r="BK187" s="48" t="s">
        <v>127</v>
      </c>
      <c r="BL187" s="48" t="s">
        <v>127</v>
      </c>
      <c r="BM187" s="48" t="s">
        <v>127</v>
      </c>
      <c r="BN187" s="24"/>
    </row>
    <row r="188" spans="1:67" x14ac:dyDescent="0.2">
      <c r="A188" s="23">
        <v>60</v>
      </c>
      <c r="B188" s="46">
        <v>40616</v>
      </c>
      <c r="C188" s="23">
        <v>17313608</v>
      </c>
      <c r="D188" s="32" t="s">
        <v>258</v>
      </c>
      <c r="E188" s="48" t="s">
        <v>127</v>
      </c>
      <c r="F188" s="48" t="s">
        <v>127</v>
      </c>
      <c r="G188" s="48" t="s">
        <v>127</v>
      </c>
      <c r="H188" s="48" t="s">
        <v>127</v>
      </c>
      <c r="I188" s="48" t="s">
        <v>127</v>
      </c>
      <c r="J188" s="48" t="s">
        <v>127</v>
      </c>
      <c r="K188" s="48" t="s">
        <v>127</v>
      </c>
      <c r="L188" s="48" t="s">
        <v>127</v>
      </c>
      <c r="M188" s="48" t="s">
        <v>127</v>
      </c>
      <c r="N188" s="48" t="s">
        <v>127</v>
      </c>
      <c r="O188" s="48" t="s">
        <v>127</v>
      </c>
      <c r="P188" s="48" t="s">
        <v>127</v>
      </c>
      <c r="Q188" s="48" t="s">
        <v>127</v>
      </c>
      <c r="R188" s="48" t="s">
        <v>127</v>
      </c>
      <c r="S188" s="48" t="s">
        <v>127</v>
      </c>
      <c r="T188" s="48" t="s">
        <v>127</v>
      </c>
      <c r="U188" s="48" t="s">
        <v>127</v>
      </c>
      <c r="V188" s="48" t="s">
        <v>127</v>
      </c>
      <c r="W188" s="48" t="s">
        <v>127</v>
      </c>
      <c r="X188" s="48" t="s">
        <v>127</v>
      </c>
      <c r="Y188" s="48">
        <v>1.46</v>
      </c>
      <c r="Z188" s="48" t="s">
        <v>127</v>
      </c>
      <c r="AA188" s="48" t="s">
        <v>127</v>
      </c>
      <c r="AB188" s="48" t="s">
        <v>127</v>
      </c>
      <c r="AC188" s="48" t="s">
        <v>127</v>
      </c>
      <c r="AD188" s="48" t="s">
        <v>127</v>
      </c>
      <c r="AE188" s="48" t="s">
        <v>127</v>
      </c>
      <c r="AF188" s="48" t="s">
        <v>127</v>
      </c>
      <c r="AG188" s="48" t="s">
        <v>127</v>
      </c>
      <c r="AH188" s="48" t="s">
        <v>127</v>
      </c>
      <c r="AI188" s="48" t="s">
        <v>127</v>
      </c>
      <c r="AJ188" s="48" t="s">
        <v>127</v>
      </c>
      <c r="AK188" s="48" t="s">
        <v>127</v>
      </c>
      <c r="AL188" s="48" t="s">
        <v>127</v>
      </c>
      <c r="AM188" s="48" t="s">
        <v>127</v>
      </c>
      <c r="AN188" s="48" t="s">
        <v>127</v>
      </c>
      <c r="AO188" s="48" t="s">
        <v>127</v>
      </c>
      <c r="AP188" s="48" t="s">
        <v>127</v>
      </c>
      <c r="AQ188" s="48" t="s">
        <v>127</v>
      </c>
      <c r="AR188" s="48" t="s">
        <v>127</v>
      </c>
      <c r="AS188" s="48" t="s">
        <v>127</v>
      </c>
      <c r="AT188" s="48" t="s">
        <v>127</v>
      </c>
      <c r="AU188" s="48" t="s">
        <v>127</v>
      </c>
      <c r="AV188" s="48" t="s">
        <v>127</v>
      </c>
      <c r="AW188" s="48" t="s">
        <v>127</v>
      </c>
      <c r="AX188" s="48">
        <v>8.64</v>
      </c>
      <c r="AY188" s="48" t="s">
        <v>127</v>
      </c>
      <c r="AZ188" s="48" t="s">
        <v>127</v>
      </c>
      <c r="BA188" s="48" t="s">
        <v>127</v>
      </c>
      <c r="BB188" s="48" t="s">
        <v>127</v>
      </c>
      <c r="BC188" s="48" t="s">
        <v>127</v>
      </c>
      <c r="BD188" s="48">
        <v>8.2799999999999994</v>
      </c>
      <c r="BE188" s="48" t="s">
        <v>127</v>
      </c>
      <c r="BF188" s="48" t="s">
        <v>127</v>
      </c>
      <c r="BG188" s="48" t="s">
        <v>127</v>
      </c>
      <c r="BH188" s="48" t="s">
        <v>127</v>
      </c>
      <c r="BI188" s="48" t="s">
        <v>127</v>
      </c>
      <c r="BJ188" s="48" t="s">
        <v>127</v>
      </c>
      <c r="BK188" s="48" t="s">
        <v>127</v>
      </c>
      <c r="BL188" s="48" t="s">
        <v>127</v>
      </c>
      <c r="BM188" s="48" t="s">
        <v>127</v>
      </c>
      <c r="BN188" s="24"/>
    </row>
    <row r="189" spans="1:67" x14ac:dyDescent="0.2">
      <c r="A189" s="23">
        <v>60</v>
      </c>
      <c r="B189" s="46">
        <v>42064</v>
      </c>
      <c r="C189" s="23">
        <v>17313608</v>
      </c>
      <c r="D189" s="32" t="s">
        <v>258</v>
      </c>
      <c r="E189" s="48" t="s">
        <v>127</v>
      </c>
      <c r="F189" s="48" t="s">
        <v>127</v>
      </c>
      <c r="G189" s="48" t="s">
        <v>127</v>
      </c>
      <c r="H189" s="48" t="s">
        <v>127</v>
      </c>
      <c r="I189" s="48" t="s">
        <v>127</v>
      </c>
      <c r="J189" s="48" t="s">
        <v>127</v>
      </c>
      <c r="K189" s="48" t="s">
        <v>127</v>
      </c>
      <c r="L189" s="48" t="s">
        <v>127</v>
      </c>
      <c r="M189" s="48" t="s">
        <v>127</v>
      </c>
      <c r="N189" s="48" t="s">
        <v>127</v>
      </c>
      <c r="O189" s="48" t="s">
        <v>127</v>
      </c>
      <c r="P189" s="48" t="s">
        <v>127</v>
      </c>
      <c r="Q189" s="48" t="s">
        <v>127</v>
      </c>
      <c r="R189" s="48" t="s">
        <v>127</v>
      </c>
      <c r="S189" s="48" t="s">
        <v>127</v>
      </c>
      <c r="T189" s="48" t="s">
        <v>127</v>
      </c>
      <c r="U189" s="48" t="s">
        <v>127</v>
      </c>
      <c r="V189" s="48" t="s">
        <v>127</v>
      </c>
      <c r="W189" s="48" t="s">
        <v>127</v>
      </c>
      <c r="X189" s="48" t="s">
        <v>127</v>
      </c>
      <c r="Y189" s="48">
        <v>9.9700000000000006</v>
      </c>
      <c r="Z189" s="48" t="s">
        <v>127</v>
      </c>
      <c r="AA189" s="48" t="s">
        <v>127</v>
      </c>
      <c r="AB189" s="48" t="s">
        <v>127</v>
      </c>
      <c r="AC189" s="48" t="s">
        <v>127</v>
      </c>
      <c r="AD189" s="48" t="s">
        <v>127</v>
      </c>
      <c r="AE189" s="48" t="s">
        <v>127</v>
      </c>
      <c r="AF189" s="48" t="s">
        <v>140</v>
      </c>
      <c r="AG189" s="48" t="s">
        <v>127</v>
      </c>
      <c r="AH189" s="48" t="s">
        <v>127</v>
      </c>
      <c r="AI189" s="48" t="s">
        <v>127</v>
      </c>
      <c r="AJ189" s="48" t="s">
        <v>127</v>
      </c>
      <c r="AK189" s="48" t="s">
        <v>127</v>
      </c>
      <c r="AL189" s="48" t="s">
        <v>127</v>
      </c>
      <c r="AM189" s="48" t="s">
        <v>127</v>
      </c>
      <c r="AN189" s="48" t="s">
        <v>127</v>
      </c>
      <c r="AO189" s="48" t="s">
        <v>127</v>
      </c>
      <c r="AP189" s="48" t="s">
        <v>127</v>
      </c>
      <c r="AQ189" s="48" t="s">
        <v>127</v>
      </c>
      <c r="AR189" s="48" t="s">
        <v>127</v>
      </c>
      <c r="AS189" s="48" t="s">
        <v>127</v>
      </c>
      <c r="AT189" s="48" t="s">
        <v>127</v>
      </c>
      <c r="AU189" s="48" t="s">
        <v>127</v>
      </c>
      <c r="AV189" s="48" t="s">
        <v>127</v>
      </c>
      <c r="AW189" s="48" t="s">
        <v>127</v>
      </c>
      <c r="AX189" s="48">
        <v>36.67</v>
      </c>
      <c r="AY189" s="48" t="s">
        <v>127</v>
      </c>
      <c r="AZ189" s="48" t="s">
        <v>127</v>
      </c>
      <c r="BA189" s="48" t="s">
        <v>127</v>
      </c>
      <c r="BB189" s="48" t="s">
        <v>127</v>
      </c>
      <c r="BC189" s="48">
        <v>6.78</v>
      </c>
      <c r="BD189" s="48">
        <v>2.1800000000000002</v>
      </c>
      <c r="BE189" s="48" t="s">
        <v>127</v>
      </c>
      <c r="BF189" s="48" t="s">
        <v>127</v>
      </c>
      <c r="BG189" s="48" t="s">
        <v>127</v>
      </c>
      <c r="BH189" s="48" t="s">
        <v>127</v>
      </c>
      <c r="BI189" s="48" t="s">
        <v>127</v>
      </c>
      <c r="BJ189" s="48" t="s">
        <v>127</v>
      </c>
      <c r="BK189" s="48" t="s">
        <v>127</v>
      </c>
      <c r="BL189" s="48" t="s">
        <v>127</v>
      </c>
      <c r="BM189" s="48">
        <v>10.18</v>
      </c>
      <c r="BN189" s="24"/>
    </row>
    <row r="190" spans="1:67" x14ac:dyDescent="0.2">
      <c r="A190" s="23">
        <v>60</v>
      </c>
      <c r="B190" s="46">
        <v>42913</v>
      </c>
      <c r="C190" s="23">
        <v>17313608</v>
      </c>
      <c r="D190" s="32" t="s">
        <v>258</v>
      </c>
      <c r="E190" s="48" t="s">
        <v>127</v>
      </c>
      <c r="F190" s="48" t="s">
        <v>127</v>
      </c>
      <c r="G190" s="48" t="s">
        <v>127</v>
      </c>
      <c r="H190" s="48" t="s">
        <v>127</v>
      </c>
      <c r="I190" s="48" t="s">
        <v>127</v>
      </c>
      <c r="J190" s="48" t="s">
        <v>127</v>
      </c>
      <c r="K190" s="48" t="s">
        <v>127</v>
      </c>
      <c r="L190" s="48" t="s">
        <v>127</v>
      </c>
      <c r="M190" s="48" t="s">
        <v>127</v>
      </c>
      <c r="N190" s="48" t="s">
        <v>127</v>
      </c>
      <c r="O190" s="48" t="s">
        <v>127</v>
      </c>
      <c r="P190" s="48" t="s">
        <v>127</v>
      </c>
      <c r="Q190" s="48" t="s">
        <v>127</v>
      </c>
      <c r="R190" s="48" t="s">
        <v>127</v>
      </c>
      <c r="S190" s="48" t="s">
        <v>127</v>
      </c>
      <c r="T190" s="48" t="s">
        <v>127</v>
      </c>
      <c r="U190" s="48" t="s">
        <v>127</v>
      </c>
      <c r="V190" s="48" t="s">
        <v>127</v>
      </c>
      <c r="W190" s="48" t="s">
        <v>127</v>
      </c>
      <c r="X190" s="48" t="s">
        <v>127</v>
      </c>
      <c r="Y190" s="48">
        <v>21.71</v>
      </c>
      <c r="Z190" s="48" t="s">
        <v>127</v>
      </c>
      <c r="AA190" s="48" t="s">
        <v>127</v>
      </c>
      <c r="AB190" s="48" t="s">
        <v>127</v>
      </c>
      <c r="AC190" s="48" t="s">
        <v>127</v>
      </c>
      <c r="AD190" s="48" t="s">
        <v>127</v>
      </c>
      <c r="AE190" s="48" t="s">
        <v>127</v>
      </c>
      <c r="AF190" s="48" t="s">
        <v>127</v>
      </c>
      <c r="AG190" s="48" t="s">
        <v>127</v>
      </c>
      <c r="AH190" s="48" t="s">
        <v>127</v>
      </c>
      <c r="AI190" s="48" t="s">
        <v>127</v>
      </c>
      <c r="AJ190" s="48" t="s">
        <v>127</v>
      </c>
      <c r="AK190" s="48" t="s">
        <v>127</v>
      </c>
      <c r="AL190" s="48" t="s">
        <v>127</v>
      </c>
      <c r="AM190" s="48" t="s">
        <v>127</v>
      </c>
      <c r="AN190" s="48" t="s">
        <v>127</v>
      </c>
      <c r="AO190" s="48" t="s">
        <v>127</v>
      </c>
      <c r="AP190" s="48" t="s">
        <v>127</v>
      </c>
      <c r="AQ190" s="48" t="s">
        <v>127</v>
      </c>
      <c r="AR190" s="48" t="s">
        <v>127</v>
      </c>
      <c r="AS190" s="48" t="s">
        <v>127</v>
      </c>
      <c r="AT190" s="48" t="s">
        <v>127</v>
      </c>
      <c r="AU190" s="48" t="s">
        <v>127</v>
      </c>
      <c r="AV190" s="48" t="s">
        <v>127</v>
      </c>
      <c r="AW190" s="48" t="s">
        <v>127</v>
      </c>
      <c r="AX190" s="48">
        <v>60.8</v>
      </c>
      <c r="AY190" s="48" t="s">
        <v>127</v>
      </c>
      <c r="AZ190" s="48" t="s">
        <v>127</v>
      </c>
      <c r="BA190" s="48" t="s">
        <v>127</v>
      </c>
      <c r="BB190" s="48" t="s">
        <v>127</v>
      </c>
      <c r="BC190" s="48" t="s">
        <v>127</v>
      </c>
      <c r="BD190" s="48" t="s">
        <v>127</v>
      </c>
      <c r="BE190" s="48" t="s">
        <v>127</v>
      </c>
      <c r="BF190" s="48" t="s">
        <v>127</v>
      </c>
      <c r="BG190" s="48" t="s">
        <v>127</v>
      </c>
      <c r="BH190" s="48" t="s">
        <v>127</v>
      </c>
      <c r="BI190" s="48" t="s">
        <v>127</v>
      </c>
      <c r="BJ190" s="48" t="s">
        <v>127</v>
      </c>
      <c r="BK190" s="48" t="s">
        <v>127</v>
      </c>
      <c r="BL190" s="48" t="s">
        <v>127</v>
      </c>
      <c r="BM190" s="48" t="s">
        <v>127</v>
      </c>
      <c r="BN190" s="24"/>
    </row>
    <row r="191" spans="1:67" x14ac:dyDescent="0.2">
      <c r="A191" s="24">
        <v>60</v>
      </c>
      <c r="B191" s="46">
        <v>43206</v>
      </c>
      <c r="C191" s="23">
        <v>17313608</v>
      </c>
      <c r="D191" s="32" t="s">
        <v>258</v>
      </c>
      <c r="E191" s="48" t="s">
        <v>127</v>
      </c>
      <c r="F191" s="48" t="s">
        <v>127</v>
      </c>
      <c r="G191" s="48" t="s">
        <v>127</v>
      </c>
      <c r="H191" s="48" t="s">
        <v>127</v>
      </c>
      <c r="I191" s="48" t="s">
        <v>127</v>
      </c>
      <c r="J191" s="48" t="s">
        <v>127</v>
      </c>
      <c r="K191" s="48" t="s">
        <v>128</v>
      </c>
      <c r="L191" s="48" t="s">
        <v>127</v>
      </c>
      <c r="M191" s="48" t="s">
        <v>128</v>
      </c>
      <c r="N191" s="48" t="s">
        <v>127</v>
      </c>
      <c r="O191" s="48" t="s">
        <v>127</v>
      </c>
      <c r="P191" s="48" t="s">
        <v>127</v>
      </c>
      <c r="Q191" s="48" t="s">
        <v>127</v>
      </c>
      <c r="R191" s="48" t="s">
        <v>127</v>
      </c>
      <c r="S191" s="48" t="s">
        <v>127</v>
      </c>
      <c r="T191" s="48" t="s">
        <v>127</v>
      </c>
      <c r="U191" s="48" t="s">
        <v>127</v>
      </c>
      <c r="V191" s="48" t="s">
        <v>127</v>
      </c>
      <c r="W191" s="48" t="s">
        <v>128</v>
      </c>
      <c r="X191" s="48">
        <v>1.4</v>
      </c>
      <c r="Y191" s="48">
        <v>29.503499999999999</v>
      </c>
      <c r="Z191" s="48" t="s">
        <v>127</v>
      </c>
      <c r="AA191" s="48" t="s">
        <v>127</v>
      </c>
      <c r="AB191" s="48" t="s">
        <v>127</v>
      </c>
      <c r="AC191" s="48" t="s">
        <v>127</v>
      </c>
      <c r="AD191" s="48" t="s">
        <v>127</v>
      </c>
      <c r="AE191" s="48" t="s">
        <v>127</v>
      </c>
      <c r="AF191" s="48" t="s">
        <v>127</v>
      </c>
      <c r="AG191" s="48" t="s">
        <v>127</v>
      </c>
      <c r="AH191" s="48" t="s">
        <v>127</v>
      </c>
      <c r="AI191" s="48" t="s">
        <v>127</v>
      </c>
      <c r="AJ191" s="48" t="s">
        <v>127</v>
      </c>
      <c r="AK191" s="48" t="s">
        <v>127</v>
      </c>
      <c r="AL191" s="48" t="s">
        <v>127</v>
      </c>
      <c r="AM191" s="48" t="s">
        <v>127</v>
      </c>
      <c r="AN191" s="48" t="s">
        <v>127</v>
      </c>
      <c r="AO191" s="48" t="s">
        <v>127</v>
      </c>
      <c r="AP191" s="48" t="s">
        <v>127</v>
      </c>
      <c r="AQ191" s="48" t="s">
        <v>127</v>
      </c>
      <c r="AR191" s="48" t="s">
        <v>127</v>
      </c>
      <c r="AS191" s="48" t="s">
        <v>127</v>
      </c>
      <c r="AT191" s="48" t="s">
        <v>127</v>
      </c>
      <c r="AU191" s="48" t="s">
        <v>127</v>
      </c>
      <c r="AV191" s="48" t="s">
        <v>127</v>
      </c>
      <c r="AW191" s="48" t="s">
        <v>127</v>
      </c>
      <c r="AX191" s="48">
        <f>1.4786*43</f>
        <v>63.579799999999999</v>
      </c>
      <c r="AY191" s="48" t="s">
        <v>127</v>
      </c>
      <c r="AZ191" s="48" t="s">
        <v>127</v>
      </c>
      <c r="BA191" s="48" t="s">
        <v>127</v>
      </c>
      <c r="BB191" s="48" t="s">
        <v>127</v>
      </c>
      <c r="BC191" s="48">
        <v>1.8</v>
      </c>
      <c r="BD191" s="48" t="s">
        <v>127</v>
      </c>
      <c r="BE191" s="48" t="s">
        <v>127</v>
      </c>
      <c r="BF191" s="48" t="s">
        <v>127</v>
      </c>
      <c r="BG191" s="48" t="s">
        <v>127</v>
      </c>
      <c r="BH191" s="48" t="s">
        <v>127</v>
      </c>
      <c r="BI191" s="48" t="s">
        <v>127</v>
      </c>
      <c r="BJ191" s="48" t="s">
        <v>127</v>
      </c>
      <c r="BK191" s="48" t="s">
        <v>127</v>
      </c>
      <c r="BL191" s="48" t="s">
        <v>127</v>
      </c>
      <c r="BM191" s="48" t="s">
        <v>127</v>
      </c>
      <c r="BN191" s="24"/>
    </row>
    <row r="192" spans="1:67" x14ac:dyDescent="0.2">
      <c r="A192" s="23">
        <v>61</v>
      </c>
      <c r="B192" s="46">
        <v>40629</v>
      </c>
      <c r="C192" s="23">
        <v>17313610</v>
      </c>
      <c r="D192" s="32" t="s">
        <v>260</v>
      </c>
      <c r="E192" s="48" t="s">
        <v>127</v>
      </c>
      <c r="F192" s="48" t="s">
        <v>127</v>
      </c>
      <c r="G192" s="48" t="s">
        <v>127</v>
      </c>
      <c r="H192" s="48" t="s">
        <v>127</v>
      </c>
      <c r="I192" s="48" t="s">
        <v>127</v>
      </c>
      <c r="J192" s="48" t="s">
        <v>127</v>
      </c>
      <c r="K192" s="48" t="s">
        <v>127</v>
      </c>
      <c r="L192" s="48" t="s">
        <v>127</v>
      </c>
      <c r="M192" s="48" t="s">
        <v>154</v>
      </c>
      <c r="N192" s="48" t="s">
        <v>127</v>
      </c>
      <c r="O192" s="48" t="s">
        <v>127</v>
      </c>
      <c r="P192" s="48" t="s">
        <v>127</v>
      </c>
      <c r="Q192" s="48" t="s">
        <v>127</v>
      </c>
      <c r="R192" s="48" t="s">
        <v>127</v>
      </c>
      <c r="S192" s="48" t="s">
        <v>127</v>
      </c>
      <c r="T192" s="48" t="s">
        <v>127</v>
      </c>
      <c r="U192" s="48" t="s">
        <v>127</v>
      </c>
      <c r="V192" s="48" t="s">
        <v>127</v>
      </c>
      <c r="W192" s="48" t="s">
        <v>127</v>
      </c>
      <c r="X192" s="48">
        <v>2.8</v>
      </c>
      <c r="Y192" s="48">
        <v>24.5</v>
      </c>
      <c r="Z192" s="48"/>
      <c r="AA192" s="48"/>
      <c r="AB192" s="48"/>
      <c r="AC192" s="48"/>
      <c r="AD192" s="48" t="s">
        <v>127</v>
      </c>
      <c r="AE192" s="48" t="s">
        <v>127</v>
      </c>
      <c r="AF192" s="48" t="s">
        <v>127</v>
      </c>
      <c r="AG192" s="48" t="s">
        <v>127</v>
      </c>
      <c r="AH192" s="48" t="s">
        <v>127</v>
      </c>
      <c r="AI192" s="48" t="s">
        <v>127</v>
      </c>
      <c r="AJ192" s="48" t="s">
        <v>127</v>
      </c>
      <c r="AK192" s="48" t="s">
        <v>127</v>
      </c>
      <c r="AL192" s="48" t="s">
        <v>127</v>
      </c>
      <c r="AM192" s="48" t="s">
        <v>127</v>
      </c>
      <c r="AN192" s="48" t="s">
        <v>127</v>
      </c>
      <c r="AO192" s="48" t="s">
        <v>127</v>
      </c>
      <c r="AP192" s="48" t="s">
        <v>127</v>
      </c>
      <c r="AQ192" s="48" t="s">
        <v>127</v>
      </c>
      <c r="AR192" s="48" t="s">
        <v>127</v>
      </c>
      <c r="AS192" s="48" t="s">
        <v>127</v>
      </c>
      <c r="AT192" s="48" t="s">
        <v>127</v>
      </c>
      <c r="AU192" s="48" t="s">
        <v>127</v>
      </c>
      <c r="AV192" s="48" t="s">
        <v>127</v>
      </c>
      <c r="AW192" s="48" t="s">
        <v>127</v>
      </c>
      <c r="AX192" s="48">
        <v>153.19999999999999</v>
      </c>
      <c r="AY192" s="48" t="s">
        <v>127</v>
      </c>
      <c r="AZ192" s="48" t="s">
        <v>127</v>
      </c>
      <c r="BA192" s="48" t="s">
        <v>127</v>
      </c>
      <c r="BB192" s="48" t="s">
        <v>127</v>
      </c>
      <c r="BC192" s="48">
        <v>2.12</v>
      </c>
      <c r="BD192" s="48" t="s">
        <v>127</v>
      </c>
      <c r="BE192" s="48" t="s">
        <v>127</v>
      </c>
      <c r="BF192" s="48" t="s">
        <v>127</v>
      </c>
      <c r="BG192" s="48" t="s">
        <v>127</v>
      </c>
      <c r="BH192" s="48" t="s">
        <v>127</v>
      </c>
      <c r="BI192" s="48" t="s">
        <v>127</v>
      </c>
      <c r="BJ192" s="48" t="s">
        <v>127</v>
      </c>
      <c r="BK192" s="48" t="s">
        <v>127</v>
      </c>
      <c r="BL192" s="48" t="s">
        <v>127</v>
      </c>
      <c r="BM192" s="48" t="s">
        <v>127</v>
      </c>
      <c r="BN192" s="24"/>
    </row>
    <row r="193" spans="1:67" x14ac:dyDescent="0.2">
      <c r="A193" s="23">
        <v>61</v>
      </c>
      <c r="B193" s="46">
        <v>42064</v>
      </c>
      <c r="C193" s="23">
        <v>17313610</v>
      </c>
      <c r="D193" s="32" t="s">
        <v>260</v>
      </c>
      <c r="E193" s="48" t="s">
        <v>127</v>
      </c>
      <c r="F193" s="48" t="s">
        <v>127</v>
      </c>
      <c r="G193" s="48" t="s">
        <v>127</v>
      </c>
      <c r="H193" s="48" t="s">
        <v>127</v>
      </c>
      <c r="I193" s="48" t="s">
        <v>127</v>
      </c>
      <c r="J193" s="48" t="s">
        <v>127</v>
      </c>
      <c r="K193" s="48">
        <v>1.52</v>
      </c>
      <c r="L193" s="48" t="s">
        <v>127</v>
      </c>
      <c r="M193" s="48" t="s">
        <v>127</v>
      </c>
      <c r="N193" s="48" t="s">
        <v>127</v>
      </c>
      <c r="O193" s="48" t="s">
        <v>127</v>
      </c>
      <c r="P193" s="48" t="s">
        <v>127</v>
      </c>
      <c r="Q193" s="48" t="s">
        <v>127</v>
      </c>
      <c r="R193" s="48" t="s">
        <v>127</v>
      </c>
      <c r="S193" s="48" t="s">
        <v>127</v>
      </c>
      <c r="T193" s="48" t="s">
        <v>127</v>
      </c>
      <c r="U193" s="48" t="s">
        <v>127</v>
      </c>
      <c r="V193" s="48" t="s">
        <v>127</v>
      </c>
      <c r="W193" s="48" t="s">
        <v>127</v>
      </c>
      <c r="X193" s="48">
        <v>4.66</v>
      </c>
      <c r="Y193" s="48">
        <v>42.49</v>
      </c>
      <c r="Z193" s="48" t="s">
        <v>127</v>
      </c>
      <c r="AA193" s="48" t="s">
        <v>127</v>
      </c>
      <c r="AB193" s="48" t="s">
        <v>127</v>
      </c>
      <c r="AC193" s="48" t="s">
        <v>127</v>
      </c>
      <c r="AD193" s="48" t="s">
        <v>127</v>
      </c>
      <c r="AE193" s="48" t="s">
        <v>127</v>
      </c>
      <c r="AF193" s="48" t="s">
        <v>127</v>
      </c>
      <c r="AG193" s="48" t="s">
        <v>127</v>
      </c>
      <c r="AH193" s="48" t="s">
        <v>127</v>
      </c>
      <c r="AI193" s="48" t="s">
        <v>127</v>
      </c>
      <c r="AJ193" s="48" t="s">
        <v>127</v>
      </c>
      <c r="AK193" s="48" t="s">
        <v>127</v>
      </c>
      <c r="AL193" s="48" t="s">
        <v>127</v>
      </c>
      <c r="AM193" s="48" t="s">
        <v>127</v>
      </c>
      <c r="AN193" s="48" t="s">
        <v>127</v>
      </c>
      <c r="AO193" s="48" t="s">
        <v>127</v>
      </c>
      <c r="AP193" s="48" t="s">
        <v>127</v>
      </c>
      <c r="AQ193" s="48" t="s">
        <v>127</v>
      </c>
      <c r="AR193" s="48" t="s">
        <v>127</v>
      </c>
      <c r="AS193" s="48" t="s">
        <v>127</v>
      </c>
      <c r="AT193" s="48" t="s">
        <v>127</v>
      </c>
      <c r="AU193" s="48" t="s">
        <v>127</v>
      </c>
      <c r="AV193" s="48" t="s">
        <v>127</v>
      </c>
      <c r="AW193" s="48" t="s">
        <v>127</v>
      </c>
      <c r="AX193" s="48">
        <v>125.13</v>
      </c>
      <c r="AY193" s="48" t="s">
        <v>127</v>
      </c>
      <c r="AZ193" s="48" t="s">
        <v>127</v>
      </c>
      <c r="BA193" s="48" t="s">
        <v>127</v>
      </c>
      <c r="BB193" s="48" t="s">
        <v>127</v>
      </c>
      <c r="BC193" s="48">
        <v>5.76</v>
      </c>
      <c r="BD193" s="48" t="s">
        <v>154</v>
      </c>
      <c r="BE193" s="48" t="s">
        <v>127</v>
      </c>
      <c r="BF193" s="48" t="s">
        <v>127</v>
      </c>
      <c r="BG193" s="48" t="s">
        <v>127</v>
      </c>
      <c r="BH193" s="48" t="s">
        <v>127</v>
      </c>
      <c r="BI193" s="48" t="s">
        <v>127</v>
      </c>
      <c r="BJ193" s="48" t="s">
        <v>127</v>
      </c>
      <c r="BK193" s="48" t="s">
        <v>127</v>
      </c>
      <c r="BL193" s="48" t="s">
        <v>127</v>
      </c>
      <c r="BM193" s="48">
        <v>8.1199999999999992</v>
      </c>
      <c r="BN193" s="24"/>
    </row>
    <row r="194" spans="1:67" x14ac:dyDescent="0.2">
      <c r="A194" s="23">
        <v>61</v>
      </c>
      <c r="B194" s="46">
        <v>42913</v>
      </c>
      <c r="C194" s="23">
        <v>17313610</v>
      </c>
      <c r="D194" s="32" t="s">
        <v>260</v>
      </c>
      <c r="E194" s="48" t="s">
        <v>127</v>
      </c>
      <c r="F194" s="48" t="s">
        <v>127</v>
      </c>
      <c r="G194" s="48" t="s">
        <v>127</v>
      </c>
      <c r="H194" s="48" t="s">
        <v>127</v>
      </c>
      <c r="I194" s="48" t="s">
        <v>127</v>
      </c>
      <c r="J194" s="48" t="s">
        <v>127</v>
      </c>
      <c r="K194" s="48" t="s">
        <v>127</v>
      </c>
      <c r="L194" s="48" t="s">
        <v>127</v>
      </c>
      <c r="M194" s="48" t="s">
        <v>127</v>
      </c>
      <c r="N194" s="48" t="s">
        <v>127</v>
      </c>
      <c r="O194" s="48" t="s">
        <v>127</v>
      </c>
      <c r="P194" s="48" t="s">
        <v>127</v>
      </c>
      <c r="Q194" s="48" t="s">
        <v>127</v>
      </c>
      <c r="R194" s="48" t="s">
        <v>127</v>
      </c>
      <c r="S194" s="48" t="s">
        <v>127</v>
      </c>
      <c r="T194" s="48" t="s">
        <v>127</v>
      </c>
      <c r="U194" s="48" t="s">
        <v>127</v>
      </c>
      <c r="V194" s="48" t="s">
        <v>127</v>
      </c>
      <c r="W194" s="48" t="s">
        <v>127</v>
      </c>
      <c r="X194" s="48">
        <v>3.58</v>
      </c>
      <c r="Y194" s="48">
        <v>37.82</v>
      </c>
      <c r="Z194" s="48" t="s">
        <v>127</v>
      </c>
      <c r="AA194" s="48" t="s">
        <v>127</v>
      </c>
      <c r="AB194" s="48" t="s">
        <v>127</v>
      </c>
      <c r="AC194" s="48" t="s">
        <v>127</v>
      </c>
      <c r="AD194" s="48" t="s">
        <v>127</v>
      </c>
      <c r="AE194" s="48" t="s">
        <v>127</v>
      </c>
      <c r="AF194" s="48" t="s">
        <v>127</v>
      </c>
      <c r="AG194" s="48" t="s">
        <v>127</v>
      </c>
      <c r="AH194" s="48" t="s">
        <v>127</v>
      </c>
      <c r="AI194" s="48" t="s">
        <v>127</v>
      </c>
      <c r="AJ194" s="48" t="s">
        <v>127</v>
      </c>
      <c r="AK194" s="48" t="s">
        <v>127</v>
      </c>
      <c r="AL194" s="48" t="s">
        <v>127</v>
      </c>
      <c r="AM194" s="48" t="s">
        <v>127</v>
      </c>
      <c r="AN194" s="48" t="s">
        <v>127</v>
      </c>
      <c r="AO194" s="48" t="s">
        <v>127</v>
      </c>
      <c r="AP194" s="48" t="s">
        <v>127</v>
      </c>
      <c r="AQ194" s="48" t="s">
        <v>127</v>
      </c>
      <c r="AR194" s="48" t="s">
        <v>127</v>
      </c>
      <c r="AS194" s="48" t="s">
        <v>127</v>
      </c>
      <c r="AT194" s="48" t="s">
        <v>127</v>
      </c>
      <c r="AU194" s="48" t="s">
        <v>127</v>
      </c>
      <c r="AV194" s="48" t="s">
        <v>127</v>
      </c>
      <c r="AW194" s="48" t="s">
        <v>127</v>
      </c>
      <c r="AX194" s="48">
        <v>102.6</v>
      </c>
      <c r="AY194" s="48" t="s">
        <v>127</v>
      </c>
      <c r="AZ194" s="48" t="s">
        <v>127</v>
      </c>
      <c r="BA194" s="48" t="s">
        <v>127</v>
      </c>
      <c r="BB194" s="48" t="s">
        <v>127</v>
      </c>
      <c r="BC194" s="48" t="s">
        <v>170</v>
      </c>
      <c r="BD194" s="48" t="s">
        <v>127</v>
      </c>
      <c r="BE194" s="48" t="s">
        <v>127</v>
      </c>
      <c r="BF194" s="48" t="s">
        <v>127</v>
      </c>
      <c r="BG194" s="48" t="s">
        <v>127</v>
      </c>
      <c r="BH194" s="48" t="s">
        <v>127</v>
      </c>
      <c r="BI194" s="48" t="s">
        <v>127</v>
      </c>
      <c r="BJ194" s="48" t="s">
        <v>127</v>
      </c>
      <c r="BK194" s="48" t="s">
        <v>127</v>
      </c>
      <c r="BL194" s="48" t="s">
        <v>127</v>
      </c>
      <c r="BM194" s="48" t="s">
        <v>127</v>
      </c>
      <c r="BN194" s="24"/>
    </row>
    <row r="195" spans="1:67" x14ac:dyDescent="0.2">
      <c r="A195" s="24">
        <v>61</v>
      </c>
      <c r="B195" s="46">
        <v>43206</v>
      </c>
      <c r="C195" s="23">
        <v>17313610</v>
      </c>
      <c r="D195" s="32" t="s">
        <v>260</v>
      </c>
      <c r="E195" s="48" t="s">
        <v>127</v>
      </c>
      <c r="F195" s="48" t="s">
        <v>127</v>
      </c>
      <c r="G195" s="48" t="s">
        <v>127</v>
      </c>
      <c r="H195" s="48" t="s">
        <v>127</v>
      </c>
      <c r="I195" s="48" t="s">
        <v>127</v>
      </c>
      <c r="J195" s="48" t="s">
        <v>127</v>
      </c>
      <c r="K195" s="48">
        <v>1.5</v>
      </c>
      <c r="L195" s="48" t="s">
        <v>127</v>
      </c>
      <c r="M195" s="48">
        <v>1</v>
      </c>
      <c r="N195" s="48" t="s">
        <v>127</v>
      </c>
      <c r="O195" s="48" t="s">
        <v>127</v>
      </c>
      <c r="P195" s="48" t="s">
        <v>127</v>
      </c>
      <c r="Q195" s="48" t="s">
        <v>127</v>
      </c>
      <c r="R195" s="48" t="s">
        <v>127</v>
      </c>
      <c r="S195" s="48" t="s">
        <v>127</v>
      </c>
      <c r="T195" s="48" t="s">
        <v>127</v>
      </c>
      <c r="U195" s="48" t="s">
        <v>127</v>
      </c>
      <c r="V195" s="48" t="s">
        <v>127</v>
      </c>
      <c r="W195" s="48" t="s">
        <v>128</v>
      </c>
      <c r="X195" s="48">
        <v>5.7695999999999996</v>
      </c>
      <c r="Y195" s="48">
        <v>40</v>
      </c>
      <c r="Z195" s="48" t="s">
        <v>127</v>
      </c>
      <c r="AA195" s="48" t="s">
        <v>127</v>
      </c>
      <c r="AB195" s="48" t="s">
        <v>127</v>
      </c>
      <c r="AC195" s="48" t="s">
        <v>127</v>
      </c>
      <c r="AD195" s="48" t="s">
        <v>127</v>
      </c>
      <c r="AE195" s="48" t="s">
        <v>127</v>
      </c>
      <c r="AF195" s="48" t="s">
        <v>127</v>
      </c>
      <c r="AG195" s="48" t="s">
        <v>127</v>
      </c>
      <c r="AH195" s="48" t="s">
        <v>127</v>
      </c>
      <c r="AI195" s="48" t="s">
        <v>127</v>
      </c>
      <c r="AJ195" s="48" t="s">
        <v>127</v>
      </c>
      <c r="AK195" s="48" t="s">
        <v>127</v>
      </c>
      <c r="AL195" s="48" t="s">
        <v>127</v>
      </c>
      <c r="AM195" s="48" t="s">
        <v>127</v>
      </c>
      <c r="AN195" s="48" t="s">
        <v>127</v>
      </c>
      <c r="AO195" s="48" t="s">
        <v>127</v>
      </c>
      <c r="AP195" s="48" t="s">
        <v>127</v>
      </c>
      <c r="AQ195" s="48" t="s">
        <v>127</v>
      </c>
      <c r="AR195" s="48" t="s">
        <v>127</v>
      </c>
      <c r="AS195" s="48" t="s">
        <v>127</v>
      </c>
      <c r="AT195" s="48" t="s">
        <v>127</v>
      </c>
      <c r="AU195" s="48" t="s">
        <v>127</v>
      </c>
      <c r="AV195" s="48" t="s">
        <v>127</v>
      </c>
      <c r="AW195" s="48" t="s">
        <v>127</v>
      </c>
      <c r="AX195" s="48">
        <f>3.5903*43</f>
        <v>154.38290000000001</v>
      </c>
      <c r="AY195" s="48" t="s">
        <v>127</v>
      </c>
      <c r="AZ195" s="48" t="s">
        <v>127</v>
      </c>
      <c r="BA195" s="48" t="s">
        <v>127</v>
      </c>
      <c r="BB195" s="48" t="s">
        <v>127</v>
      </c>
      <c r="BC195" s="48">
        <v>2.2999999999999998</v>
      </c>
      <c r="BD195" s="48" t="s">
        <v>127</v>
      </c>
      <c r="BE195" s="48" t="s">
        <v>127</v>
      </c>
      <c r="BF195" s="48" t="s">
        <v>127</v>
      </c>
      <c r="BG195" s="48" t="s">
        <v>127</v>
      </c>
      <c r="BH195" s="48" t="s">
        <v>127</v>
      </c>
      <c r="BI195" s="48" t="s">
        <v>127</v>
      </c>
      <c r="BJ195" s="48" t="s">
        <v>127</v>
      </c>
      <c r="BK195" s="48" t="s">
        <v>127</v>
      </c>
      <c r="BL195" s="48" t="s">
        <v>127</v>
      </c>
      <c r="BM195" s="48" t="s">
        <v>127</v>
      </c>
      <c r="BN195" s="24"/>
      <c r="BO195" s="6"/>
    </row>
    <row r="196" spans="1:67" x14ac:dyDescent="0.2">
      <c r="A196" s="23">
        <v>62</v>
      </c>
      <c r="B196" s="46">
        <v>41816</v>
      </c>
      <c r="C196" s="23">
        <v>17313611</v>
      </c>
      <c r="D196" s="32" t="s">
        <v>261</v>
      </c>
      <c r="E196" s="48" t="s">
        <v>127</v>
      </c>
      <c r="F196" s="48" t="s">
        <v>127</v>
      </c>
      <c r="G196" s="48" t="s">
        <v>127</v>
      </c>
      <c r="H196" s="48" t="s">
        <v>127</v>
      </c>
      <c r="I196" s="48" t="s">
        <v>127</v>
      </c>
      <c r="J196" s="48" t="s">
        <v>127</v>
      </c>
      <c r="K196" s="48">
        <v>5.45</v>
      </c>
      <c r="L196" s="48" t="s">
        <v>127</v>
      </c>
      <c r="M196" s="48" t="s">
        <v>127</v>
      </c>
      <c r="N196" s="48" t="s">
        <v>127</v>
      </c>
      <c r="O196" s="48" t="s">
        <v>127</v>
      </c>
      <c r="P196" s="48" t="s">
        <v>127</v>
      </c>
      <c r="Q196" s="48" t="s">
        <v>127</v>
      </c>
      <c r="R196" s="48" t="s">
        <v>127</v>
      </c>
      <c r="S196" s="48" t="s">
        <v>127</v>
      </c>
      <c r="T196" s="48" t="s">
        <v>127</v>
      </c>
      <c r="U196" s="48" t="s">
        <v>127</v>
      </c>
      <c r="V196" s="48" t="s">
        <v>127</v>
      </c>
      <c r="W196" s="48" t="s">
        <v>127</v>
      </c>
      <c r="X196" s="48">
        <v>2.2999999999999998</v>
      </c>
      <c r="Y196" s="48">
        <v>80.8</v>
      </c>
      <c r="Z196" s="48" t="s">
        <v>127</v>
      </c>
      <c r="AA196" s="48" t="s">
        <v>127</v>
      </c>
      <c r="AB196" s="48" t="s">
        <v>127</v>
      </c>
      <c r="AC196" s="48" t="s">
        <v>127</v>
      </c>
      <c r="AD196" s="48" t="s">
        <v>127</v>
      </c>
      <c r="AE196" s="48" t="s">
        <v>127</v>
      </c>
      <c r="AF196" s="48" t="s">
        <v>127</v>
      </c>
      <c r="AG196" s="48" t="s">
        <v>127</v>
      </c>
      <c r="AH196" s="48" t="s">
        <v>127</v>
      </c>
      <c r="AI196" s="48" t="s">
        <v>127</v>
      </c>
      <c r="AJ196" s="48" t="s">
        <v>127</v>
      </c>
      <c r="AK196" s="48" t="s">
        <v>127</v>
      </c>
      <c r="AL196" s="48" t="s">
        <v>127</v>
      </c>
      <c r="AM196" s="48" t="s">
        <v>127</v>
      </c>
      <c r="AN196" s="48" t="s">
        <v>127</v>
      </c>
      <c r="AO196" s="48" t="s">
        <v>127</v>
      </c>
      <c r="AP196" s="48" t="s">
        <v>127</v>
      </c>
      <c r="AQ196" s="48" t="s">
        <v>127</v>
      </c>
      <c r="AR196" s="48" t="s">
        <v>127</v>
      </c>
      <c r="AS196" s="48" t="s">
        <v>127</v>
      </c>
      <c r="AT196" s="48" t="s">
        <v>127</v>
      </c>
      <c r="AU196" s="48" t="s">
        <v>127</v>
      </c>
      <c r="AV196" s="48" t="s">
        <v>127</v>
      </c>
      <c r="AW196" s="48" t="s">
        <v>127</v>
      </c>
      <c r="AX196" s="48">
        <v>1320.53</v>
      </c>
      <c r="AY196" s="48" t="s">
        <v>127</v>
      </c>
      <c r="AZ196" s="48" t="s">
        <v>127</v>
      </c>
      <c r="BA196" s="48" t="s">
        <v>127</v>
      </c>
      <c r="BB196" s="48" t="s">
        <v>127</v>
      </c>
      <c r="BC196" s="48">
        <v>29.9</v>
      </c>
      <c r="BD196" s="48" t="s">
        <v>154</v>
      </c>
      <c r="BE196" s="48" t="s">
        <v>127</v>
      </c>
      <c r="BF196" s="48" t="s">
        <v>127</v>
      </c>
      <c r="BG196" s="48" t="s">
        <v>127</v>
      </c>
      <c r="BH196" s="48" t="s">
        <v>127</v>
      </c>
      <c r="BI196" s="48" t="s">
        <v>127</v>
      </c>
      <c r="BJ196" s="48" t="s">
        <v>127</v>
      </c>
      <c r="BK196" s="48" t="s">
        <v>127</v>
      </c>
      <c r="BL196" s="48" t="s">
        <v>127</v>
      </c>
      <c r="BM196" s="48" t="s">
        <v>127</v>
      </c>
      <c r="BN196" s="24"/>
    </row>
    <row r="197" spans="1:67" x14ac:dyDescent="0.2">
      <c r="A197" s="23">
        <v>62</v>
      </c>
      <c r="B197" s="46">
        <v>41862</v>
      </c>
      <c r="C197" s="23">
        <v>17313611</v>
      </c>
      <c r="D197" s="32" t="s">
        <v>261</v>
      </c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 t="s">
        <v>262</v>
      </c>
      <c r="AY197" s="48"/>
      <c r="AZ197" s="48"/>
      <c r="BA197" s="48"/>
      <c r="BB197" s="48"/>
      <c r="BC197" s="48" t="s">
        <v>263</v>
      </c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24"/>
    </row>
    <row r="198" spans="1:67" x14ac:dyDescent="0.2">
      <c r="A198" s="23">
        <v>62</v>
      </c>
      <c r="B198" s="46">
        <v>42157</v>
      </c>
      <c r="C198" s="23">
        <v>17313611</v>
      </c>
      <c r="D198" s="32" t="s">
        <v>261</v>
      </c>
      <c r="E198" s="48" t="s">
        <v>127</v>
      </c>
      <c r="F198" s="48" t="s">
        <v>127</v>
      </c>
      <c r="G198" s="48" t="s">
        <v>127</v>
      </c>
      <c r="H198" s="48" t="s">
        <v>127</v>
      </c>
      <c r="I198" s="48" t="s">
        <v>127</v>
      </c>
      <c r="J198" s="48" t="s">
        <v>127</v>
      </c>
      <c r="K198" s="48">
        <v>8.42</v>
      </c>
      <c r="L198" s="48" t="s">
        <v>127</v>
      </c>
      <c r="M198" s="48" t="s">
        <v>154</v>
      </c>
      <c r="N198" s="48" t="s">
        <v>127</v>
      </c>
      <c r="O198" s="48" t="s">
        <v>127</v>
      </c>
      <c r="P198" s="48" t="s">
        <v>127</v>
      </c>
      <c r="Q198" s="48" t="s">
        <v>127</v>
      </c>
      <c r="R198" s="48" t="s">
        <v>127</v>
      </c>
      <c r="S198" s="48" t="s">
        <v>127</v>
      </c>
      <c r="T198" s="48" t="s">
        <v>127</v>
      </c>
      <c r="U198" s="48" t="s">
        <v>127</v>
      </c>
      <c r="V198" s="48" t="s">
        <v>127</v>
      </c>
      <c r="W198" s="48">
        <v>3.7</v>
      </c>
      <c r="X198" s="48">
        <v>5.78</v>
      </c>
      <c r="Y198" s="48">
        <v>185</v>
      </c>
      <c r="Z198" s="48" t="s">
        <v>127</v>
      </c>
      <c r="AA198" s="48" t="s">
        <v>127</v>
      </c>
      <c r="AB198" s="48" t="s">
        <v>127</v>
      </c>
      <c r="AC198" s="48" t="s">
        <v>127</v>
      </c>
      <c r="AD198" s="48" t="s">
        <v>127</v>
      </c>
      <c r="AE198" s="48" t="s">
        <v>127</v>
      </c>
      <c r="AF198" s="48" t="s">
        <v>127</v>
      </c>
      <c r="AG198" s="48" t="s">
        <v>127</v>
      </c>
      <c r="AH198" s="48" t="s">
        <v>127</v>
      </c>
      <c r="AI198" s="48" t="s">
        <v>127</v>
      </c>
      <c r="AJ198" s="48" t="s">
        <v>127</v>
      </c>
      <c r="AK198" s="48" t="s">
        <v>127</v>
      </c>
      <c r="AL198" s="48" t="s">
        <v>127</v>
      </c>
      <c r="AM198" s="48" t="s">
        <v>127</v>
      </c>
      <c r="AN198" s="48" t="s">
        <v>127</v>
      </c>
      <c r="AO198" s="48" t="s">
        <v>127</v>
      </c>
      <c r="AP198" s="48" t="s">
        <v>127</v>
      </c>
      <c r="AQ198" s="48" t="s">
        <v>127</v>
      </c>
      <c r="AR198" s="48" t="s">
        <v>127</v>
      </c>
      <c r="AS198" s="48" t="s">
        <v>127</v>
      </c>
      <c r="AT198" s="48" t="s">
        <v>127</v>
      </c>
      <c r="AU198" s="48" t="s">
        <v>127</v>
      </c>
      <c r="AV198" s="48" t="s">
        <v>127</v>
      </c>
      <c r="AW198" s="48">
        <v>2.1</v>
      </c>
      <c r="AX198" s="48">
        <v>2012.4</v>
      </c>
      <c r="AY198" s="48" t="s">
        <v>127</v>
      </c>
      <c r="AZ198" s="48" t="s">
        <v>127</v>
      </c>
      <c r="BA198" s="48" t="s">
        <v>127</v>
      </c>
      <c r="BB198" s="48" t="s">
        <v>127</v>
      </c>
      <c r="BC198" s="48">
        <v>67.099999999999994</v>
      </c>
      <c r="BD198" s="48" t="s">
        <v>154</v>
      </c>
      <c r="BE198" s="48" t="s">
        <v>127</v>
      </c>
      <c r="BF198" s="48" t="s">
        <v>127</v>
      </c>
      <c r="BG198" s="48" t="s">
        <v>127</v>
      </c>
      <c r="BH198" s="48" t="s">
        <v>127</v>
      </c>
      <c r="BI198" s="48" t="s">
        <v>127</v>
      </c>
      <c r="BJ198" s="48" t="s">
        <v>127</v>
      </c>
      <c r="BK198" s="48" t="s">
        <v>127</v>
      </c>
      <c r="BL198" s="48" t="s">
        <v>127</v>
      </c>
      <c r="BM198" s="48" t="s">
        <v>168</v>
      </c>
      <c r="BN198" s="24"/>
    </row>
    <row r="199" spans="1:67" x14ac:dyDescent="0.2">
      <c r="A199" s="23">
        <v>62</v>
      </c>
      <c r="B199" s="46">
        <v>42911</v>
      </c>
      <c r="C199" s="23">
        <v>17313611</v>
      </c>
      <c r="D199" s="32" t="s">
        <v>261</v>
      </c>
      <c r="E199" s="48" t="s">
        <v>127</v>
      </c>
      <c r="F199" s="48" t="s">
        <v>127</v>
      </c>
      <c r="G199" s="48" t="s">
        <v>127</v>
      </c>
      <c r="H199" s="48" t="s">
        <v>127</v>
      </c>
      <c r="I199" s="48" t="s">
        <v>127</v>
      </c>
      <c r="J199" s="48" t="s">
        <v>127</v>
      </c>
      <c r="K199" s="48">
        <v>9.8000000000000007</v>
      </c>
      <c r="L199" s="48" t="s">
        <v>127</v>
      </c>
      <c r="M199" s="48" t="s">
        <v>127</v>
      </c>
      <c r="N199" s="48" t="s">
        <v>127</v>
      </c>
      <c r="O199" s="48" t="s">
        <v>127</v>
      </c>
      <c r="P199" s="48" t="s">
        <v>127</v>
      </c>
      <c r="Q199" s="48" t="s">
        <v>127</v>
      </c>
      <c r="R199" s="48" t="s">
        <v>127</v>
      </c>
      <c r="S199" s="48" t="s">
        <v>127</v>
      </c>
      <c r="T199" s="48" t="s">
        <v>127</v>
      </c>
      <c r="U199" s="48" t="s">
        <v>127</v>
      </c>
      <c r="V199" s="48" t="s">
        <v>127</v>
      </c>
      <c r="W199" s="48" t="s">
        <v>127</v>
      </c>
      <c r="X199" s="48">
        <v>5.58</v>
      </c>
      <c r="Y199" s="48">
        <f>6.76*43</f>
        <v>290.68</v>
      </c>
      <c r="Z199" s="48" t="s">
        <v>127</v>
      </c>
      <c r="AA199" s="48" t="s">
        <v>127</v>
      </c>
      <c r="AB199" s="48" t="s">
        <v>127</v>
      </c>
      <c r="AC199" s="48" t="s">
        <v>127</v>
      </c>
      <c r="AD199" s="48" t="s">
        <v>127</v>
      </c>
      <c r="AE199" s="48" t="s">
        <v>127</v>
      </c>
      <c r="AF199" s="48" t="s">
        <v>127</v>
      </c>
      <c r="AG199" s="48" t="s">
        <v>127</v>
      </c>
      <c r="AH199" s="48" t="s">
        <v>127</v>
      </c>
      <c r="AI199" s="48" t="s">
        <v>127</v>
      </c>
      <c r="AJ199" s="48" t="s">
        <v>127</v>
      </c>
      <c r="AK199" s="48" t="s">
        <v>127</v>
      </c>
      <c r="AL199" s="48" t="s">
        <v>127</v>
      </c>
      <c r="AM199" s="48" t="s">
        <v>127</v>
      </c>
      <c r="AN199" s="48" t="s">
        <v>127</v>
      </c>
      <c r="AO199" s="48" t="s">
        <v>127</v>
      </c>
      <c r="AP199" s="48" t="s">
        <v>127</v>
      </c>
      <c r="AQ199" s="48" t="s">
        <v>127</v>
      </c>
      <c r="AR199" s="48" t="s">
        <v>127</v>
      </c>
      <c r="AS199" s="48" t="s">
        <v>127</v>
      </c>
      <c r="AT199" s="48" t="s">
        <v>127</v>
      </c>
      <c r="AU199" s="48" t="s">
        <v>127</v>
      </c>
      <c r="AV199" s="48" t="s">
        <v>127</v>
      </c>
      <c r="AW199" s="48" t="s">
        <v>127</v>
      </c>
      <c r="AX199" s="48">
        <f>38.2*43</f>
        <v>1642.6000000000001</v>
      </c>
      <c r="AY199" s="48" t="s">
        <v>127</v>
      </c>
      <c r="AZ199" s="48" t="s">
        <v>127</v>
      </c>
      <c r="BA199" s="48" t="s">
        <v>127</v>
      </c>
      <c r="BB199" s="48" t="s">
        <v>127</v>
      </c>
      <c r="BC199" s="48">
        <v>68</v>
      </c>
      <c r="BD199" s="48" t="s">
        <v>127</v>
      </c>
      <c r="BE199" s="48" t="s">
        <v>127</v>
      </c>
      <c r="BF199" s="48" t="s">
        <v>127</v>
      </c>
      <c r="BG199" s="48" t="s">
        <v>127</v>
      </c>
      <c r="BH199" s="48" t="s">
        <v>127</v>
      </c>
      <c r="BI199" s="48" t="s">
        <v>127</v>
      </c>
      <c r="BJ199" s="48" t="s">
        <v>127</v>
      </c>
      <c r="BK199" s="48" t="s">
        <v>127</v>
      </c>
      <c r="BL199" s="48" t="s">
        <v>127</v>
      </c>
      <c r="BM199" s="48" t="s">
        <v>127</v>
      </c>
      <c r="BN199" s="24"/>
    </row>
    <row r="200" spans="1:67" x14ac:dyDescent="0.2">
      <c r="A200" s="24">
        <v>62</v>
      </c>
      <c r="B200" s="46">
        <v>43202</v>
      </c>
      <c r="C200" s="23">
        <v>17313611</v>
      </c>
      <c r="D200" s="32" t="s">
        <v>261</v>
      </c>
      <c r="E200" s="48" t="s">
        <v>127</v>
      </c>
      <c r="F200" s="48" t="s">
        <v>127</v>
      </c>
      <c r="G200" s="48" t="s">
        <v>127</v>
      </c>
      <c r="H200" s="48" t="s">
        <v>127</v>
      </c>
      <c r="I200" s="48" t="s">
        <v>127</v>
      </c>
      <c r="J200" s="48" t="s">
        <v>127</v>
      </c>
      <c r="K200" s="48">
        <v>5</v>
      </c>
      <c r="L200" s="48" t="s">
        <v>127</v>
      </c>
      <c r="M200" s="48">
        <v>2</v>
      </c>
      <c r="N200" s="48" t="s">
        <v>127</v>
      </c>
      <c r="O200" s="48" t="s">
        <v>127</v>
      </c>
      <c r="P200" s="48" t="s">
        <v>127</v>
      </c>
      <c r="Q200" s="48" t="s">
        <v>127</v>
      </c>
      <c r="R200" s="48" t="s">
        <v>127</v>
      </c>
      <c r="S200" s="48" t="s">
        <v>127</v>
      </c>
      <c r="T200" s="48" t="s">
        <v>127</v>
      </c>
      <c r="U200" s="48" t="s">
        <v>127</v>
      </c>
      <c r="V200" s="48" t="s">
        <v>127</v>
      </c>
      <c r="W200" s="48">
        <v>3</v>
      </c>
      <c r="X200" s="48">
        <v>5.8</v>
      </c>
      <c r="Y200" s="48">
        <v>102.64500000000001</v>
      </c>
      <c r="Z200" s="48" t="s">
        <v>127</v>
      </c>
      <c r="AA200" s="48" t="s">
        <v>127</v>
      </c>
      <c r="AB200" s="48" t="s">
        <v>127</v>
      </c>
      <c r="AC200" s="48" t="s">
        <v>127</v>
      </c>
      <c r="AD200" s="48" t="s">
        <v>127</v>
      </c>
      <c r="AE200" s="48" t="s">
        <v>127</v>
      </c>
      <c r="AF200" s="48" t="s">
        <v>127</v>
      </c>
      <c r="AG200" s="48" t="s">
        <v>127</v>
      </c>
      <c r="AH200" s="48" t="s">
        <v>127</v>
      </c>
      <c r="AI200" s="48" t="s">
        <v>127</v>
      </c>
      <c r="AJ200" s="48" t="s">
        <v>127</v>
      </c>
      <c r="AK200" s="48" t="s">
        <v>127</v>
      </c>
      <c r="AL200" s="48" t="s">
        <v>127</v>
      </c>
      <c r="AM200" s="48" t="s">
        <v>127</v>
      </c>
      <c r="AN200" s="48" t="s">
        <v>127</v>
      </c>
      <c r="AO200" s="48" t="s">
        <v>127</v>
      </c>
      <c r="AP200" s="48" t="s">
        <v>127</v>
      </c>
      <c r="AQ200" s="48" t="s">
        <v>127</v>
      </c>
      <c r="AR200" s="48" t="s">
        <v>127</v>
      </c>
      <c r="AS200" s="48" t="s">
        <v>127</v>
      </c>
      <c r="AT200" s="48" t="s">
        <v>127</v>
      </c>
      <c r="AU200" s="48" t="s">
        <v>127</v>
      </c>
      <c r="AV200" s="48" t="s">
        <v>127</v>
      </c>
      <c r="AW200" s="48" t="s">
        <v>127</v>
      </c>
      <c r="AX200" s="48">
        <v>840.50999999999988</v>
      </c>
      <c r="AY200" s="48" t="s">
        <v>127</v>
      </c>
      <c r="AZ200" s="48" t="s">
        <v>127</v>
      </c>
      <c r="BA200" s="48" t="s">
        <v>127</v>
      </c>
      <c r="BB200" s="48" t="s">
        <v>127</v>
      </c>
      <c r="BC200" s="48">
        <v>75.3</v>
      </c>
      <c r="BD200" s="48" t="s">
        <v>127</v>
      </c>
      <c r="BE200" s="48" t="s">
        <v>127</v>
      </c>
      <c r="BF200" s="48" t="s">
        <v>127</v>
      </c>
      <c r="BG200" s="48" t="s">
        <v>127</v>
      </c>
      <c r="BH200" s="48" t="s">
        <v>127</v>
      </c>
      <c r="BI200" s="48" t="s">
        <v>127</v>
      </c>
      <c r="BJ200" s="48" t="s">
        <v>127</v>
      </c>
      <c r="BK200" s="48" t="s">
        <v>127</v>
      </c>
      <c r="BL200" s="48" t="s">
        <v>127</v>
      </c>
      <c r="BM200" s="48" t="s">
        <v>127</v>
      </c>
      <c r="BN200" s="24"/>
    </row>
    <row r="201" spans="1:67" x14ac:dyDescent="0.2">
      <c r="A201" s="23">
        <v>62</v>
      </c>
      <c r="B201" s="46">
        <v>43516</v>
      </c>
      <c r="C201" s="23">
        <v>17313611</v>
      </c>
      <c r="D201" s="32" t="s">
        <v>261</v>
      </c>
      <c r="E201" s="48" t="s">
        <v>127</v>
      </c>
      <c r="F201" s="48" t="s">
        <v>127</v>
      </c>
      <c r="G201" s="81"/>
      <c r="H201" s="81"/>
      <c r="I201" s="81"/>
      <c r="J201" s="48" t="s">
        <v>127</v>
      </c>
      <c r="K201" s="48" t="s">
        <v>127</v>
      </c>
      <c r="L201" s="48" t="s">
        <v>127</v>
      </c>
      <c r="M201" s="48" t="s">
        <v>127</v>
      </c>
      <c r="N201" s="48" t="s">
        <v>127</v>
      </c>
      <c r="O201" s="81"/>
      <c r="P201" s="81"/>
      <c r="Q201" s="48" t="s">
        <v>127</v>
      </c>
      <c r="R201" s="48" t="s">
        <v>127</v>
      </c>
      <c r="S201" s="48" t="s">
        <v>127</v>
      </c>
      <c r="T201" s="48" t="s">
        <v>127</v>
      </c>
      <c r="U201" s="81"/>
      <c r="V201" s="48" t="s">
        <v>127</v>
      </c>
      <c r="W201" s="48" t="s">
        <v>127</v>
      </c>
      <c r="X201" s="48" t="s">
        <v>127</v>
      </c>
      <c r="Y201" s="48" t="s">
        <v>127</v>
      </c>
      <c r="Z201" s="48" t="s">
        <v>127</v>
      </c>
      <c r="AA201" s="48" t="s">
        <v>127</v>
      </c>
      <c r="AB201" s="81"/>
      <c r="AC201" s="81"/>
      <c r="AD201" s="81"/>
      <c r="AE201" s="81"/>
      <c r="AF201" s="48" t="s">
        <v>128</v>
      </c>
      <c r="AG201" s="81"/>
      <c r="AH201" s="81"/>
      <c r="AI201" s="48" t="s">
        <v>127</v>
      </c>
      <c r="AJ201" s="48" t="s">
        <v>127</v>
      </c>
      <c r="AK201" s="48" t="s">
        <v>127</v>
      </c>
      <c r="AL201" s="48" t="s">
        <v>127</v>
      </c>
      <c r="AM201" s="48" t="s">
        <v>127</v>
      </c>
      <c r="AN201" s="81"/>
      <c r="AO201" s="81"/>
      <c r="AP201" s="81"/>
      <c r="AQ201" s="48" t="s">
        <v>127</v>
      </c>
      <c r="AR201" s="81"/>
      <c r="AS201" s="48"/>
      <c r="AT201" s="48"/>
      <c r="AU201" s="48" t="s">
        <v>127</v>
      </c>
      <c r="AV201" s="48"/>
      <c r="AW201" s="48" t="s">
        <v>127</v>
      </c>
      <c r="AX201" s="48" t="s">
        <v>128</v>
      </c>
      <c r="AY201" s="48" t="s">
        <v>127</v>
      </c>
      <c r="AZ201" s="48" t="s">
        <v>127</v>
      </c>
      <c r="BA201" s="48"/>
      <c r="BB201" s="48"/>
      <c r="BC201" s="48" t="s">
        <v>128</v>
      </c>
      <c r="BD201" s="48" t="s">
        <v>128</v>
      </c>
      <c r="BE201" s="48" t="s">
        <v>127</v>
      </c>
      <c r="BF201" s="48" t="s">
        <v>127</v>
      </c>
      <c r="BG201" s="48" t="s">
        <v>128</v>
      </c>
      <c r="BH201" s="48" t="s">
        <v>127</v>
      </c>
      <c r="BI201" s="48" t="s">
        <v>127</v>
      </c>
      <c r="BJ201" s="48" t="s">
        <v>128</v>
      </c>
      <c r="BK201" s="48" t="s">
        <v>127</v>
      </c>
      <c r="BL201" s="48" t="s">
        <v>127</v>
      </c>
      <c r="BM201" s="48" t="s">
        <v>128</v>
      </c>
      <c r="BN201" s="24" t="s">
        <v>256</v>
      </c>
      <c r="BO201" s="6"/>
    </row>
    <row r="202" spans="1:67" x14ac:dyDescent="0.2">
      <c r="A202" s="23">
        <v>63</v>
      </c>
      <c r="B202" s="46">
        <v>41816</v>
      </c>
      <c r="C202" s="23">
        <v>17313612</v>
      </c>
      <c r="D202" s="32" t="s">
        <v>265</v>
      </c>
      <c r="E202" s="48" t="s">
        <v>127</v>
      </c>
      <c r="F202" s="48" t="s">
        <v>127</v>
      </c>
      <c r="G202" s="48" t="s">
        <v>127</v>
      </c>
      <c r="H202" s="48" t="s">
        <v>127</v>
      </c>
      <c r="I202" s="48" t="s">
        <v>127</v>
      </c>
      <c r="J202" s="48" t="s">
        <v>127</v>
      </c>
      <c r="K202" s="48" t="s">
        <v>127</v>
      </c>
      <c r="L202" s="48" t="s">
        <v>127</v>
      </c>
      <c r="M202" s="48" t="s">
        <v>127</v>
      </c>
      <c r="N202" s="48" t="s">
        <v>127</v>
      </c>
      <c r="O202" s="48" t="s">
        <v>127</v>
      </c>
      <c r="P202" s="48" t="s">
        <v>127</v>
      </c>
      <c r="Q202" s="48" t="s">
        <v>127</v>
      </c>
      <c r="R202" s="48" t="s">
        <v>127</v>
      </c>
      <c r="S202" s="48" t="s">
        <v>127</v>
      </c>
      <c r="T202" s="48" t="s">
        <v>127</v>
      </c>
      <c r="U202" s="48" t="s">
        <v>127</v>
      </c>
      <c r="V202" s="48" t="s">
        <v>127</v>
      </c>
      <c r="W202" s="48" t="s">
        <v>127</v>
      </c>
      <c r="X202" s="48" t="s">
        <v>127</v>
      </c>
      <c r="Y202" s="48" t="s">
        <v>154</v>
      </c>
      <c r="Z202" s="48" t="s">
        <v>127</v>
      </c>
      <c r="AA202" s="48" t="s">
        <v>127</v>
      </c>
      <c r="AB202" s="48" t="s">
        <v>127</v>
      </c>
      <c r="AC202" s="48" t="s">
        <v>127</v>
      </c>
      <c r="AD202" s="48" t="s">
        <v>127</v>
      </c>
      <c r="AE202" s="48" t="s">
        <v>127</v>
      </c>
      <c r="AF202" s="48" t="s">
        <v>127</v>
      </c>
      <c r="AG202" s="48" t="s">
        <v>127</v>
      </c>
      <c r="AH202" s="48" t="s">
        <v>127</v>
      </c>
      <c r="AI202" s="48" t="s">
        <v>127</v>
      </c>
      <c r="AJ202" s="48" t="s">
        <v>127</v>
      </c>
      <c r="AK202" s="48" t="s">
        <v>127</v>
      </c>
      <c r="AL202" s="48" t="s">
        <v>127</v>
      </c>
      <c r="AM202" s="48" t="s">
        <v>127</v>
      </c>
      <c r="AN202" s="48" t="s">
        <v>127</v>
      </c>
      <c r="AO202" s="48" t="s">
        <v>127</v>
      </c>
      <c r="AP202" s="48" t="s">
        <v>127</v>
      </c>
      <c r="AQ202" s="48" t="s">
        <v>127</v>
      </c>
      <c r="AR202" s="48" t="s">
        <v>127</v>
      </c>
      <c r="AS202" s="48" t="s">
        <v>127</v>
      </c>
      <c r="AT202" s="48" t="s">
        <v>127</v>
      </c>
      <c r="AU202" s="48" t="s">
        <v>127</v>
      </c>
      <c r="AV202" s="48" t="s">
        <v>127</v>
      </c>
      <c r="AW202" s="48" t="s">
        <v>127</v>
      </c>
      <c r="AX202" s="48">
        <v>28.27</v>
      </c>
      <c r="AY202" s="48" t="s">
        <v>127</v>
      </c>
      <c r="AZ202" s="48" t="s">
        <v>127</v>
      </c>
      <c r="BA202" s="48" t="s">
        <v>127</v>
      </c>
      <c r="BB202" s="48" t="s">
        <v>127</v>
      </c>
      <c r="BC202" s="48" t="s">
        <v>154</v>
      </c>
      <c r="BD202" s="48" t="s">
        <v>154</v>
      </c>
      <c r="BE202" s="48" t="s">
        <v>127</v>
      </c>
      <c r="BF202" s="48" t="s">
        <v>127</v>
      </c>
      <c r="BG202" s="48" t="s">
        <v>127</v>
      </c>
      <c r="BH202" s="48" t="s">
        <v>127</v>
      </c>
      <c r="BI202" s="48" t="s">
        <v>127</v>
      </c>
      <c r="BJ202" s="48" t="s">
        <v>127</v>
      </c>
      <c r="BK202" s="48" t="s">
        <v>127</v>
      </c>
      <c r="BL202" s="48" t="s">
        <v>127</v>
      </c>
      <c r="BM202" s="48" t="s">
        <v>127</v>
      </c>
      <c r="BN202" s="24"/>
    </row>
    <row r="203" spans="1:67" x14ac:dyDescent="0.2">
      <c r="A203" s="23">
        <v>63</v>
      </c>
      <c r="B203" s="46">
        <v>41862</v>
      </c>
      <c r="C203" s="23">
        <v>17313612</v>
      </c>
      <c r="D203" s="32" t="s">
        <v>265</v>
      </c>
      <c r="E203" s="48" t="s">
        <v>127</v>
      </c>
      <c r="F203" s="48" t="s">
        <v>127</v>
      </c>
      <c r="G203" s="48" t="s">
        <v>127</v>
      </c>
      <c r="H203" s="48" t="s">
        <v>127</v>
      </c>
      <c r="I203" s="48" t="s">
        <v>127</v>
      </c>
      <c r="J203" s="48" t="s">
        <v>127</v>
      </c>
      <c r="K203" s="48" t="s">
        <v>133</v>
      </c>
      <c r="L203" s="48" t="s">
        <v>127</v>
      </c>
      <c r="M203" s="48" t="s">
        <v>127</v>
      </c>
      <c r="N203" s="48" t="s">
        <v>127</v>
      </c>
      <c r="O203" s="48" t="s">
        <v>127</v>
      </c>
      <c r="P203" s="48" t="s">
        <v>127</v>
      </c>
      <c r="Q203" s="48" t="s">
        <v>127</v>
      </c>
      <c r="R203" s="48" t="s">
        <v>127</v>
      </c>
      <c r="S203" s="48" t="s">
        <v>127</v>
      </c>
      <c r="T203" s="48" t="s">
        <v>127</v>
      </c>
      <c r="U203" s="48" t="s">
        <v>127</v>
      </c>
      <c r="V203" s="48" t="s">
        <v>127</v>
      </c>
      <c r="W203" s="48" t="s">
        <v>127</v>
      </c>
      <c r="X203" s="48" t="s">
        <v>154</v>
      </c>
      <c r="Y203" s="48">
        <v>3.6</v>
      </c>
      <c r="Z203" s="48" t="s">
        <v>127</v>
      </c>
      <c r="AA203" s="48" t="s">
        <v>127</v>
      </c>
      <c r="AB203" s="48" t="s">
        <v>127</v>
      </c>
      <c r="AC203" s="48" t="s">
        <v>127</v>
      </c>
      <c r="AD203" s="48" t="s">
        <v>127</v>
      </c>
      <c r="AE203" s="48" t="s">
        <v>127</v>
      </c>
      <c r="AF203" s="48" t="s">
        <v>127</v>
      </c>
      <c r="AG203" s="48" t="s">
        <v>127</v>
      </c>
      <c r="AH203" s="48" t="s">
        <v>127</v>
      </c>
      <c r="AI203" s="48" t="s">
        <v>127</v>
      </c>
      <c r="AJ203" s="48" t="s">
        <v>127</v>
      </c>
      <c r="AK203" s="48" t="s">
        <v>127</v>
      </c>
      <c r="AL203" s="48" t="s">
        <v>127</v>
      </c>
      <c r="AM203" s="48" t="s">
        <v>127</v>
      </c>
      <c r="AN203" s="48" t="s">
        <v>127</v>
      </c>
      <c r="AO203" s="48" t="s">
        <v>127</v>
      </c>
      <c r="AP203" s="48" t="s">
        <v>127</v>
      </c>
      <c r="AQ203" s="48" t="s">
        <v>127</v>
      </c>
      <c r="AR203" s="48" t="s">
        <v>127</v>
      </c>
      <c r="AS203" s="48" t="s">
        <v>127</v>
      </c>
      <c r="AT203" s="48" t="s">
        <v>127</v>
      </c>
      <c r="AU203" s="48" t="s">
        <v>127</v>
      </c>
      <c r="AV203" s="48" t="s">
        <v>127</v>
      </c>
      <c r="AW203" s="48" t="s">
        <v>127</v>
      </c>
      <c r="AX203" s="48">
        <v>41</v>
      </c>
      <c r="AY203" s="48" t="s">
        <v>127</v>
      </c>
      <c r="AZ203" s="48" t="s">
        <v>127</v>
      </c>
      <c r="BA203" s="48" t="s">
        <v>127</v>
      </c>
      <c r="BB203" s="48" t="s">
        <v>127</v>
      </c>
      <c r="BC203" s="48" t="s">
        <v>127</v>
      </c>
      <c r="BD203" s="48" t="s">
        <v>154</v>
      </c>
      <c r="BE203" s="48" t="s">
        <v>127</v>
      </c>
      <c r="BF203" s="48" t="s">
        <v>127</v>
      </c>
      <c r="BG203" s="48" t="s">
        <v>127</v>
      </c>
      <c r="BH203" s="48" t="s">
        <v>127</v>
      </c>
      <c r="BI203" s="48" t="s">
        <v>127</v>
      </c>
      <c r="BJ203" s="48" t="s">
        <v>127</v>
      </c>
      <c r="BK203" s="48" t="s">
        <v>127</v>
      </c>
      <c r="BL203" s="48" t="s">
        <v>127</v>
      </c>
      <c r="BM203" s="48" t="s">
        <v>127</v>
      </c>
      <c r="BN203" s="24"/>
    </row>
    <row r="204" spans="1:67" x14ac:dyDescent="0.2">
      <c r="A204" s="23">
        <v>63</v>
      </c>
      <c r="B204" s="46">
        <v>42157</v>
      </c>
      <c r="C204" s="23">
        <v>17313612</v>
      </c>
      <c r="D204" s="32" t="s">
        <v>265</v>
      </c>
      <c r="E204" s="48" t="s">
        <v>127</v>
      </c>
      <c r="F204" s="48" t="s">
        <v>127</v>
      </c>
      <c r="G204" s="48" t="s">
        <v>127</v>
      </c>
      <c r="H204" s="48" t="s">
        <v>127</v>
      </c>
      <c r="I204" s="48" t="s">
        <v>127</v>
      </c>
      <c r="J204" s="48" t="s">
        <v>127</v>
      </c>
      <c r="K204" s="48" t="s">
        <v>133</v>
      </c>
      <c r="L204" s="48" t="s">
        <v>127</v>
      </c>
      <c r="M204" s="48" t="s">
        <v>127</v>
      </c>
      <c r="N204" s="48" t="s">
        <v>127</v>
      </c>
      <c r="O204" s="48" t="s">
        <v>127</v>
      </c>
      <c r="P204" s="48" t="s">
        <v>127</v>
      </c>
      <c r="Q204" s="48" t="s">
        <v>127</v>
      </c>
      <c r="R204" s="48" t="s">
        <v>127</v>
      </c>
      <c r="S204" s="48" t="s">
        <v>127</v>
      </c>
      <c r="T204" s="48" t="s">
        <v>127</v>
      </c>
      <c r="U204" s="48" t="s">
        <v>127</v>
      </c>
      <c r="V204" s="48" t="s">
        <v>127</v>
      </c>
      <c r="W204" s="48" t="s">
        <v>127</v>
      </c>
      <c r="X204" s="48" t="s">
        <v>154</v>
      </c>
      <c r="Y204" s="48">
        <v>19.21</v>
      </c>
      <c r="Z204" s="48" t="s">
        <v>127</v>
      </c>
      <c r="AA204" s="48" t="s">
        <v>127</v>
      </c>
      <c r="AB204" s="48" t="s">
        <v>127</v>
      </c>
      <c r="AC204" s="48" t="s">
        <v>127</v>
      </c>
      <c r="AD204" s="48" t="s">
        <v>127</v>
      </c>
      <c r="AE204" s="48" t="s">
        <v>127</v>
      </c>
      <c r="AF204" s="48" t="s">
        <v>127</v>
      </c>
      <c r="AG204" s="48" t="s">
        <v>127</v>
      </c>
      <c r="AH204" s="48" t="s">
        <v>127</v>
      </c>
      <c r="AI204" s="48" t="s">
        <v>127</v>
      </c>
      <c r="AJ204" s="48" t="s">
        <v>127</v>
      </c>
      <c r="AK204" s="48" t="s">
        <v>127</v>
      </c>
      <c r="AL204" s="48" t="s">
        <v>127</v>
      </c>
      <c r="AM204" s="48" t="s">
        <v>127</v>
      </c>
      <c r="AN204" s="48" t="s">
        <v>127</v>
      </c>
      <c r="AO204" s="48" t="s">
        <v>127</v>
      </c>
      <c r="AP204" s="48" t="s">
        <v>127</v>
      </c>
      <c r="AQ204" s="48" t="s">
        <v>127</v>
      </c>
      <c r="AR204" s="48" t="s">
        <v>127</v>
      </c>
      <c r="AS204" s="48" t="s">
        <v>127</v>
      </c>
      <c r="AT204" s="48" t="s">
        <v>127</v>
      </c>
      <c r="AU204" s="48" t="s">
        <v>127</v>
      </c>
      <c r="AV204" s="48" t="s">
        <v>127</v>
      </c>
      <c r="AW204" s="48" t="s">
        <v>127</v>
      </c>
      <c r="AX204" s="48">
        <v>122.3</v>
      </c>
      <c r="AY204" s="48" t="s">
        <v>127</v>
      </c>
      <c r="AZ204" s="48" t="s">
        <v>127</v>
      </c>
      <c r="BA204" s="48" t="s">
        <v>127</v>
      </c>
      <c r="BB204" s="48" t="s">
        <v>127</v>
      </c>
      <c r="BC204" s="48">
        <v>3.31</v>
      </c>
      <c r="BD204" s="48" t="s">
        <v>154</v>
      </c>
      <c r="BE204" s="48" t="s">
        <v>127</v>
      </c>
      <c r="BF204" s="48" t="s">
        <v>127</v>
      </c>
      <c r="BG204" s="48" t="s">
        <v>127</v>
      </c>
      <c r="BH204" s="48" t="s">
        <v>127</v>
      </c>
      <c r="BI204" s="48" t="s">
        <v>127</v>
      </c>
      <c r="BJ204" s="48" t="s">
        <v>127</v>
      </c>
      <c r="BK204" s="48" t="s">
        <v>127</v>
      </c>
      <c r="BL204" s="48" t="s">
        <v>127</v>
      </c>
      <c r="BM204" s="48" t="s">
        <v>168</v>
      </c>
      <c r="BN204" s="24"/>
    </row>
    <row r="205" spans="1:67" x14ac:dyDescent="0.2">
      <c r="A205" s="23">
        <v>63</v>
      </c>
      <c r="B205" s="46">
        <v>42911</v>
      </c>
      <c r="C205" s="23">
        <v>17313612</v>
      </c>
      <c r="D205" s="32" t="s">
        <v>265</v>
      </c>
      <c r="E205" s="48" t="s">
        <v>127</v>
      </c>
      <c r="F205" s="48" t="s">
        <v>127</v>
      </c>
      <c r="G205" s="48" t="s">
        <v>127</v>
      </c>
      <c r="H205" s="48" t="s">
        <v>127</v>
      </c>
      <c r="I205" s="48" t="s">
        <v>127</v>
      </c>
      <c r="J205" s="48" t="s">
        <v>127</v>
      </c>
      <c r="K205" s="48" t="s">
        <v>170</v>
      </c>
      <c r="L205" s="48" t="s">
        <v>127</v>
      </c>
      <c r="M205" s="48" t="s">
        <v>127</v>
      </c>
      <c r="N205" s="48" t="s">
        <v>127</v>
      </c>
      <c r="O205" s="48" t="s">
        <v>127</v>
      </c>
      <c r="P205" s="48" t="s">
        <v>127</v>
      </c>
      <c r="Q205" s="48" t="s">
        <v>127</v>
      </c>
      <c r="R205" s="48" t="s">
        <v>127</v>
      </c>
      <c r="S205" s="48" t="s">
        <v>127</v>
      </c>
      <c r="T205" s="48" t="s">
        <v>127</v>
      </c>
      <c r="U205" s="48" t="s">
        <v>127</v>
      </c>
      <c r="V205" s="48" t="s">
        <v>127</v>
      </c>
      <c r="W205" s="48" t="s">
        <v>127</v>
      </c>
      <c r="X205" s="48" t="s">
        <v>170</v>
      </c>
      <c r="Y205" s="48">
        <v>28.3</v>
      </c>
      <c r="Z205" s="48" t="s">
        <v>127</v>
      </c>
      <c r="AA205" s="48" t="s">
        <v>127</v>
      </c>
      <c r="AB205" s="48" t="s">
        <v>127</v>
      </c>
      <c r="AC205" s="48" t="s">
        <v>127</v>
      </c>
      <c r="AD205" s="48" t="s">
        <v>127</v>
      </c>
      <c r="AE205" s="48" t="s">
        <v>127</v>
      </c>
      <c r="AF205" s="48" t="s">
        <v>127</v>
      </c>
      <c r="AG205" s="48" t="s">
        <v>127</v>
      </c>
      <c r="AH205" s="48" t="s">
        <v>127</v>
      </c>
      <c r="AI205" s="48" t="s">
        <v>127</v>
      </c>
      <c r="AJ205" s="48" t="s">
        <v>127</v>
      </c>
      <c r="AK205" s="48" t="s">
        <v>127</v>
      </c>
      <c r="AL205" s="48" t="s">
        <v>127</v>
      </c>
      <c r="AM205" s="48" t="s">
        <v>127</v>
      </c>
      <c r="AN205" s="48" t="s">
        <v>127</v>
      </c>
      <c r="AO205" s="48" t="s">
        <v>127</v>
      </c>
      <c r="AP205" s="48" t="s">
        <v>127</v>
      </c>
      <c r="AQ205" s="48" t="s">
        <v>127</v>
      </c>
      <c r="AR205" s="48" t="s">
        <v>127</v>
      </c>
      <c r="AS205" s="48" t="s">
        <v>127</v>
      </c>
      <c r="AT205" s="48" t="s">
        <v>127</v>
      </c>
      <c r="AU205" s="48" t="s">
        <v>127</v>
      </c>
      <c r="AV205" s="48" t="s">
        <v>127</v>
      </c>
      <c r="AW205" s="48" t="s">
        <v>127</v>
      </c>
      <c r="AX205" s="48">
        <v>222.9</v>
      </c>
      <c r="AY205" s="48" t="s">
        <v>127</v>
      </c>
      <c r="AZ205" s="48" t="s">
        <v>127</v>
      </c>
      <c r="BA205" s="48" t="s">
        <v>127</v>
      </c>
      <c r="BB205" s="48" t="s">
        <v>127</v>
      </c>
      <c r="BC205" s="48">
        <v>8.8699999999999992</v>
      </c>
      <c r="BD205" s="48" t="s">
        <v>127</v>
      </c>
      <c r="BE205" s="48" t="s">
        <v>127</v>
      </c>
      <c r="BF205" s="48" t="s">
        <v>127</v>
      </c>
      <c r="BG205" s="48" t="s">
        <v>127</v>
      </c>
      <c r="BH205" s="48" t="s">
        <v>127</v>
      </c>
      <c r="BI205" s="48" t="s">
        <v>127</v>
      </c>
      <c r="BJ205" s="48" t="s">
        <v>127</v>
      </c>
      <c r="BK205" s="48" t="s">
        <v>127</v>
      </c>
      <c r="BL205" s="48" t="s">
        <v>127</v>
      </c>
      <c r="BM205" s="48" t="s">
        <v>127</v>
      </c>
      <c r="BN205" s="24"/>
    </row>
    <row r="206" spans="1:67" x14ac:dyDescent="0.2">
      <c r="A206" s="23">
        <v>63</v>
      </c>
      <c r="B206" s="46">
        <v>43202</v>
      </c>
      <c r="C206" s="23">
        <v>17313612</v>
      </c>
      <c r="D206" s="32" t="s">
        <v>265</v>
      </c>
      <c r="E206" s="48" t="s">
        <v>127</v>
      </c>
      <c r="F206" s="48" t="s">
        <v>127</v>
      </c>
      <c r="G206" s="48" t="s">
        <v>127</v>
      </c>
      <c r="H206" s="48" t="s">
        <v>127</v>
      </c>
      <c r="I206" s="48" t="s">
        <v>127</v>
      </c>
      <c r="J206" s="48" t="s">
        <v>127</v>
      </c>
      <c r="K206" s="48" t="s">
        <v>128</v>
      </c>
      <c r="L206" s="48" t="s">
        <v>127</v>
      </c>
      <c r="M206" s="48" t="s">
        <v>128</v>
      </c>
      <c r="N206" s="48" t="s">
        <v>127</v>
      </c>
      <c r="O206" s="48" t="s">
        <v>127</v>
      </c>
      <c r="P206" s="48" t="s">
        <v>127</v>
      </c>
      <c r="Q206" s="48" t="s">
        <v>127</v>
      </c>
      <c r="R206" s="48" t="s">
        <v>127</v>
      </c>
      <c r="S206" s="48" t="s">
        <v>127</v>
      </c>
      <c r="T206" s="48" t="s">
        <v>127</v>
      </c>
      <c r="U206" s="48" t="s">
        <v>127</v>
      </c>
      <c r="V206" s="48" t="s">
        <v>127</v>
      </c>
      <c r="W206" s="48" t="s">
        <v>128</v>
      </c>
      <c r="X206" s="48">
        <v>0.6</v>
      </c>
      <c r="Y206" s="48">
        <v>22.616800000000001</v>
      </c>
      <c r="Z206" s="48" t="s">
        <v>127</v>
      </c>
      <c r="AA206" s="48" t="s">
        <v>127</v>
      </c>
      <c r="AB206" s="48" t="s">
        <v>127</v>
      </c>
      <c r="AC206" s="48" t="s">
        <v>127</v>
      </c>
      <c r="AD206" s="48" t="s">
        <v>127</v>
      </c>
      <c r="AE206" s="48" t="s">
        <v>127</v>
      </c>
      <c r="AF206" s="48" t="s">
        <v>127</v>
      </c>
      <c r="AG206" s="48" t="s">
        <v>127</v>
      </c>
      <c r="AH206" s="48" t="s">
        <v>127</v>
      </c>
      <c r="AI206" s="48" t="s">
        <v>127</v>
      </c>
      <c r="AJ206" s="48" t="s">
        <v>127</v>
      </c>
      <c r="AK206" s="48" t="s">
        <v>127</v>
      </c>
      <c r="AL206" s="48" t="s">
        <v>127</v>
      </c>
      <c r="AM206" s="48" t="s">
        <v>127</v>
      </c>
      <c r="AN206" s="48" t="s">
        <v>127</v>
      </c>
      <c r="AO206" s="48" t="s">
        <v>127</v>
      </c>
      <c r="AP206" s="48" t="s">
        <v>127</v>
      </c>
      <c r="AQ206" s="48" t="s">
        <v>127</v>
      </c>
      <c r="AR206" s="48" t="s">
        <v>127</v>
      </c>
      <c r="AS206" s="48" t="s">
        <v>127</v>
      </c>
      <c r="AT206" s="48" t="s">
        <v>127</v>
      </c>
      <c r="AU206" s="48" t="s">
        <v>127</v>
      </c>
      <c r="AV206" s="48" t="s">
        <v>127</v>
      </c>
      <c r="AW206" s="48" t="s">
        <v>127</v>
      </c>
      <c r="AX206" s="48">
        <f>3.1064*43</f>
        <v>133.5752</v>
      </c>
      <c r="AY206" s="48" t="s">
        <v>127</v>
      </c>
      <c r="AZ206" s="48" t="s">
        <v>127</v>
      </c>
      <c r="BA206" s="48" t="s">
        <v>127</v>
      </c>
      <c r="BB206" s="48" t="s">
        <v>127</v>
      </c>
      <c r="BC206" s="48">
        <v>2.16</v>
      </c>
      <c r="BD206" s="48" t="s">
        <v>127</v>
      </c>
      <c r="BE206" s="48" t="s">
        <v>127</v>
      </c>
      <c r="BF206" s="48" t="s">
        <v>127</v>
      </c>
      <c r="BG206" s="48" t="s">
        <v>127</v>
      </c>
      <c r="BH206" s="48" t="s">
        <v>127</v>
      </c>
      <c r="BI206" s="48" t="s">
        <v>127</v>
      </c>
      <c r="BJ206" s="48" t="s">
        <v>127</v>
      </c>
      <c r="BK206" s="48" t="s">
        <v>127</v>
      </c>
      <c r="BL206" s="48" t="s">
        <v>127</v>
      </c>
      <c r="BM206" s="48" t="s">
        <v>127</v>
      </c>
      <c r="BN206" s="24"/>
    </row>
    <row r="207" spans="1:67" x14ac:dyDescent="0.2">
      <c r="A207" s="23">
        <v>63</v>
      </c>
      <c r="B207" s="46">
        <v>43516</v>
      </c>
      <c r="C207" s="23">
        <v>17313612</v>
      </c>
      <c r="D207" s="32" t="s">
        <v>265</v>
      </c>
      <c r="E207" s="48" t="s">
        <v>127</v>
      </c>
      <c r="F207" s="48" t="s">
        <v>127</v>
      </c>
      <c r="G207" s="81"/>
      <c r="H207" s="81"/>
      <c r="I207" s="81"/>
      <c r="J207" s="48" t="s">
        <v>127</v>
      </c>
      <c r="K207" s="48" t="s">
        <v>127</v>
      </c>
      <c r="L207" s="48" t="s">
        <v>127</v>
      </c>
      <c r="M207" s="48" t="s">
        <v>128</v>
      </c>
      <c r="N207" s="48" t="s">
        <v>127</v>
      </c>
      <c r="O207" s="81"/>
      <c r="P207" s="81"/>
      <c r="Q207" s="48" t="s">
        <v>127</v>
      </c>
      <c r="R207" s="48" t="s">
        <v>127</v>
      </c>
      <c r="S207" s="48" t="s">
        <v>127</v>
      </c>
      <c r="T207" s="48" t="s">
        <v>127</v>
      </c>
      <c r="U207" s="81"/>
      <c r="V207" s="48" t="s">
        <v>127</v>
      </c>
      <c r="W207" s="48" t="s">
        <v>127</v>
      </c>
      <c r="X207" s="48" t="s">
        <v>127</v>
      </c>
      <c r="Y207" s="48" t="s">
        <v>127</v>
      </c>
      <c r="Z207" s="48" t="s">
        <v>127</v>
      </c>
      <c r="AA207" s="48" t="s">
        <v>127</v>
      </c>
      <c r="AB207" s="81"/>
      <c r="AC207" s="81"/>
      <c r="AD207" s="81"/>
      <c r="AE207" s="81"/>
      <c r="AF207" s="48" t="s">
        <v>128</v>
      </c>
      <c r="AG207" s="81"/>
      <c r="AH207" s="81"/>
      <c r="AI207" s="48" t="s">
        <v>127</v>
      </c>
      <c r="AJ207" s="48" t="s">
        <v>127</v>
      </c>
      <c r="AK207" s="48" t="s">
        <v>127</v>
      </c>
      <c r="AL207" s="48" t="s">
        <v>127</v>
      </c>
      <c r="AM207" s="48" t="s">
        <v>127</v>
      </c>
      <c r="AN207" s="81"/>
      <c r="AO207" s="81"/>
      <c r="AP207" s="81"/>
      <c r="AQ207" s="48" t="s">
        <v>127</v>
      </c>
      <c r="AR207" s="81"/>
      <c r="AS207" s="48"/>
      <c r="AT207" s="48"/>
      <c r="AU207" s="48" t="s">
        <v>127</v>
      </c>
      <c r="AV207" s="48"/>
      <c r="AW207" s="48" t="s">
        <v>127</v>
      </c>
      <c r="AX207" s="48">
        <v>1.0876999999999999</v>
      </c>
      <c r="AY207" s="48" t="s">
        <v>127</v>
      </c>
      <c r="AZ207" s="48" t="s">
        <v>127</v>
      </c>
      <c r="BA207" s="48"/>
      <c r="BB207" s="48"/>
      <c r="BC207" s="48" t="s">
        <v>128</v>
      </c>
      <c r="BD207" s="48" t="s">
        <v>128</v>
      </c>
      <c r="BE207" s="48" t="s">
        <v>127</v>
      </c>
      <c r="BF207" s="48" t="s">
        <v>127</v>
      </c>
      <c r="BG207" s="48" t="s">
        <v>128</v>
      </c>
      <c r="BH207" s="48" t="s">
        <v>127</v>
      </c>
      <c r="BI207" s="48" t="s">
        <v>127</v>
      </c>
      <c r="BJ207" s="48" t="s">
        <v>128</v>
      </c>
      <c r="BK207" s="48" t="s">
        <v>127</v>
      </c>
      <c r="BL207" s="48" t="s">
        <v>127</v>
      </c>
      <c r="BM207" s="48" t="s">
        <v>128</v>
      </c>
      <c r="BN207" s="24"/>
    </row>
    <row r="208" spans="1:67" x14ac:dyDescent="0.2">
      <c r="A208" s="23">
        <v>64</v>
      </c>
      <c r="B208" s="46">
        <v>42823</v>
      </c>
      <c r="C208" s="23">
        <v>17314501</v>
      </c>
      <c r="D208" s="32" t="s">
        <v>268</v>
      </c>
      <c r="E208" s="48" t="s">
        <v>127</v>
      </c>
      <c r="F208" s="48" t="s">
        <v>127</v>
      </c>
      <c r="G208" s="48" t="s">
        <v>127</v>
      </c>
      <c r="H208" s="48" t="s">
        <v>127</v>
      </c>
      <c r="I208" s="48" t="s">
        <v>127</v>
      </c>
      <c r="J208" s="48" t="s">
        <v>127</v>
      </c>
      <c r="K208" s="48" t="s">
        <v>127</v>
      </c>
      <c r="L208" s="48" t="s">
        <v>127</v>
      </c>
      <c r="M208" s="48" t="s">
        <v>127</v>
      </c>
      <c r="N208" s="48" t="s">
        <v>127</v>
      </c>
      <c r="O208" s="48" t="s">
        <v>127</v>
      </c>
      <c r="P208" s="48" t="s">
        <v>127</v>
      </c>
      <c r="Q208" s="48" t="s">
        <v>127</v>
      </c>
      <c r="R208" s="48" t="s">
        <v>127</v>
      </c>
      <c r="S208" s="48" t="s">
        <v>127</v>
      </c>
      <c r="T208" s="48" t="s">
        <v>127</v>
      </c>
      <c r="U208" s="48" t="s">
        <v>127</v>
      </c>
      <c r="V208" s="48" t="s">
        <v>127</v>
      </c>
      <c r="W208" s="48" t="s">
        <v>127</v>
      </c>
      <c r="X208" s="48" t="s">
        <v>127</v>
      </c>
      <c r="Y208" s="48" t="s">
        <v>127</v>
      </c>
      <c r="Z208" s="48" t="s">
        <v>127</v>
      </c>
      <c r="AA208" s="48" t="s">
        <v>127</v>
      </c>
      <c r="AB208" s="48" t="s">
        <v>127</v>
      </c>
      <c r="AC208" s="48" t="s">
        <v>127</v>
      </c>
      <c r="AD208" s="48" t="s">
        <v>127</v>
      </c>
      <c r="AE208" s="48" t="s">
        <v>127</v>
      </c>
      <c r="AF208" s="48" t="s">
        <v>127</v>
      </c>
      <c r="AG208" s="48" t="s">
        <v>127</v>
      </c>
      <c r="AH208" s="48" t="s">
        <v>127</v>
      </c>
      <c r="AI208" s="48" t="s">
        <v>127</v>
      </c>
      <c r="AJ208" s="48" t="s">
        <v>127</v>
      </c>
      <c r="AK208" s="48" t="s">
        <v>127</v>
      </c>
      <c r="AL208" s="48" t="s">
        <v>127</v>
      </c>
      <c r="AM208" s="48" t="s">
        <v>127</v>
      </c>
      <c r="AN208" s="48" t="s">
        <v>127</v>
      </c>
      <c r="AO208" s="48" t="s">
        <v>127</v>
      </c>
      <c r="AP208" s="48" t="s">
        <v>127</v>
      </c>
      <c r="AQ208" s="48" t="s">
        <v>127</v>
      </c>
      <c r="AR208" s="48" t="s">
        <v>127</v>
      </c>
      <c r="AS208" s="48" t="s">
        <v>127</v>
      </c>
      <c r="AT208" s="48" t="s">
        <v>127</v>
      </c>
      <c r="AU208" s="48" t="s">
        <v>127</v>
      </c>
      <c r="AV208" s="48" t="s">
        <v>127</v>
      </c>
      <c r="AW208" s="48" t="s">
        <v>127</v>
      </c>
      <c r="AX208" s="48">
        <v>1.3</v>
      </c>
      <c r="AY208" s="48" t="s">
        <v>127</v>
      </c>
      <c r="AZ208" s="48" t="s">
        <v>127</v>
      </c>
      <c r="BA208" s="48" t="s">
        <v>127</v>
      </c>
      <c r="BB208" s="48" t="s">
        <v>127</v>
      </c>
      <c r="BC208" s="48" t="s">
        <v>127</v>
      </c>
      <c r="BD208" s="48" t="s">
        <v>127</v>
      </c>
      <c r="BE208" s="48" t="s">
        <v>127</v>
      </c>
      <c r="BF208" s="48" t="s">
        <v>127</v>
      </c>
      <c r="BG208" s="48" t="s">
        <v>127</v>
      </c>
      <c r="BH208" s="48" t="s">
        <v>127</v>
      </c>
      <c r="BI208" s="48" t="s">
        <v>127</v>
      </c>
      <c r="BJ208" s="48" t="s">
        <v>127</v>
      </c>
      <c r="BK208" s="48" t="s">
        <v>127</v>
      </c>
      <c r="BL208" s="48" t="s">
        <v>127</v>
      </c>
      <c r="BM208" s="48" t="s">
        <v>127</v>
      </c>
      <c r="BN208" s="24"/>
    </row>
    <row r="209" spans="1:66" x14ac:dyDescent="0.2">
      <c r="A209" s="23">
        <v>64</v>
      </c>
      <c r="B209" s="46">
        <v>43528</v>
      </c>
      <c r="C209" s="23">
        <v>17314501</v>
      </c>
      <c r="D209" s="32" t="s">
        <v>268</v>
      </c>
      <c r="E209" s="48" t="s">
        <v>127</v>
      </c>
      <c r="F209" s="48" t="s">
        <v>127</v>
      </c>
      <c r="G209" s="81"/>
      <c r="H209" s="81"/>
      <c r="I209" s="81"/>
      <c r="J209" s="48" t="s">
        <v>127</v>
      </c>
      <c r="K209" s="48" t="s">
        <v>127</v>
      </c>
      <c r="L209" s="48" t="s">
        <v>127</v>
      </c>
      <c r="M209" s="48">
        <v>1.5984</v>
      </c>
      <c r="N209" s="48" t="s">
        <v>127</v>
      </c>
      <c r="O209" s="81"/>
      <c r="P209" s="81"/>
      <c r="Q209" s="48" t="s">
        <v>127</v>
      </c>
      <c r="R209" s="48" t="s">
        <v>127</v>
      </c>
      <c r="S209" s="48" t="s">
        <v>127</v>
      </c>
      <c r="T209" s="48" t="s">
        <v>127</v>
      </c>
      <c r="U209" s="81"/>
      <c r="V209" s="48" t="s">
        <v>127</v>
      </c>
      <c r="W209" s="48" t="s">
        <v>127</v>
      </c>
      <c r="X209" s="48" t="s">
        <v>127</v>
      </c>
      <c r="Y209" s="48" t="s">
        <v>128</v>
      </c>
      <c r="Z209" s="48" t="s">
        <v>127</v>
      </c>
      <c r="AA209" s="48" t="s">
        <v>127</v>
      </c>
      <c r="AB209" s="81"/>
      <c r="AC209" s="81"/>
      <c r="AD209" s="81"/>
      <c r="AE209" s="81"/>
      <c r="AF209" s="48" t="s">
        <v>127</v>
      </c>
      <c r="AG209" s="81"/>
      <c r="AH209" s="81"/>
      <c r="AI209" s="48" t="s">
        <v>127</v>
      </c>
      <c r="AJ209" s="48" t="s">
        <v>127</v>
      </c>
      <c r="AK209" s="48" t="s">
        <v>127</v>
      </c>
      <c r="AL209" s="48" t="s">
        <v>127</v>
      </c>
      <c r="AM209" s="48" t="s">
        <v>127</v>
      </c>
      <c r="AN209" s="81"/>
      <c r="AO209" s="81"/>
      <c r="AP209" s="81"/>
      <c r="AQ209" s="48" t="s">
        <v>127</v>
      </c>
      <c r="AR209" s="81"/>
      <c r="AS209" s="48"/>
      <c r="AT209" s="48"/>
      <c r="AU209" s="48" t="s">
        <v>127</v>
      </c>
      <c r="AV209" s="48"/>
      <c r="AW209" s="48" t="s">
        <v>127</v>
      </c>
      <c r="AX209" s="48">
        <v>2.6936</v>
      </c>
      <c r="AY209" s="48" t="s">
        <v>127</v>
      </c>
      <c r="AZ209" s="48" t="s">
        <v>127</v>
      </c>
      <c r="BA209" s="48"/>
      <c r="BB209" s="48"/>
      <c r="BC209" s="48" t="s">
        <v>128</v>
      </c>
      <c r="BD209" s="48" t="s">
        <v>127</v>
      </c>
      <c r="BE209" s="48" t="s">
        <v>127</v>
      </c>
      <c r="BF209" s="48" t="s">
        <v>127</v>
      </c>
      <c r="BG209" s="48" t="s">
        <v>128</v>
      </c>
      <c r="BH209" s="48" t="s">
        <v>127</v>
      </c>
      <c r="BI209" s="48" t="s">
        <v>127</v>
      </c>
      <c r="BJ209" s="48" t="s">
        <v>127</v>
      </c>
      <c r="BK209" s="48" t="s">
        <v>127</v>
      </c>
      <c r="BL209" s="48" t="s">
        <v>127</v>
      </c>
      <c r="BM209" s="48" t="s">
        <v>128</v>
      </c>
      <c r="BN209" s="24" t="s">
        <v>141</v>
      </c>
    </row>
    <row r="210" spans="1:66" x14ac:dyDescent="0.2">
      <c r="A210" s="23">
        <v>65</v>
      </c>
      <c r="B210" s="46">
        <v>42850</v>
      </c>
      <c r="C210" s="23">
        <v>17413501</v>
      </c>
      <c r="D210" s="32" t="s">
        <v>270</v>
      </c>
      <c r="E210" s="48" t="s">
        <v>127</v>
      </c>
      <c r="F210" s="48" t="s">
        <v>127</v>
      </c>
      <c r="G210" s="48" t="s">
        <v>127</v>
      </c>
      <c r="H210" s="48" t="s">
        <v>127</v>
      </c>
      <c r="I210" s="48" t="s">
        <v>127</v>
      </c>
      <c r="J210" s="48" t="s">
        <v>127</v>
      </c>
      <c r="K210" s="48" t="s">
        <v>127</v>
      </c>
      <c r="L210" s="48" t="s">
        <v>127</v>
      </c>
      <c r="M210" s="48" t="s">
        <v>170</v>
      </c>
      <c r="N210" s="48" t="s">
        <v>127</v>
      </c>
      <c r="O210" s="48" t="s">
        <v>127</v>
      </c>
      <c r="P210" s="48" t="s">
        <v>127</v>
      </c>
      <c r="Q210" s="48" t="s">
        <v>127</v>
      </c>
      <c r="R210" s="48" t="s">
        <v>127</v>
      </c>
      <c r="S210" s="48" t="s">
        <v>127</v>
      </c>
      <c r="T210" s="48" t="s">
        <v>127</v>
      </c>
      <c r="U210" s="48" t="s">
        <v>127</v>
      </c>
      <c r="V210" s="48" t="s">
        <v>127</v>
      </c>
      <c r="W210" s="48" t="s">
        <v>127</v>
      </c>
      <c r="X210" s="48" t="s">
        <v>127</v>
      </c>
      <c r="Y210" s="48">
        <v>7.06</v>
      </c>
      <c r="Z210" s="48" t="s">
        <v>127</v>
      </c>
      <c r="AA210" s="48" t="s">
        <v>127</v>
      </c>
      <c r="AB210" s="48" t="s">
        <v>127</v>
      </c>
      <c r="AC210" s="48" t="s">
        <v>127</v>
      </c>
      <c r="AD210" s="48" t="s">
        <v>127</v>
      </c>
      <c r="AE210" s="48" t="s">
        <v>127</v>
      </c>
      <c r="AF210" s="48" t="s">
        <v>127</v>
      </c>
      <c r="AG210" s="48" t="s">
        <v>127</v>
      </c>
      <c r="AH210" s="48" t="s">
        <v>127</v>
      </c>
      <c r="AI210" s="48" t="s">
        <v>127</v>
      </c>
      <c r="AJ210" s="48" t="s">
        <v>127</v>
      </c>
      <c r="AK210" s="48" t="s">
        <v>127</v>
      </c>
      <c r="AL210" s="48" t="s">
        <v>127</v>
      </c>
      <c r="AM210" s="48" t="s">
        <v>127</v>
      </c>
      <c r="AN210" s="48" t="s">
        <v>127</v>
      </c>
      <c r="AO210" s="48" t="s">
        <v>127</v>
      </c>
      <c r="AP210" s="48" t="s">
        <v>127</v>
      </c>
      <c r="AQ210" s="48" t="s">
        <v>127</v>
      </c>
      <c r="AR210" s="48" t="s">
        <v>127</v>
      </c>
      <c r="AS210" s="48" t="s">
        <v>127</v>
      </c>
      <c r="AT210" s="48" t="s">
        <v>127</v>
      </c>
      <c r="AU210" s="48" t="s">
        <v>127</v>
      </c>
      <c r="AV210" s="48" t="s">
        <v>127</v>
      </c>
      <c r="AW210" s="48" t="s">
        <v>127</v>
      </c>
      <c r="AX210" s="48" t="s">
        <v>127</v>
      </c>
      <c r="AY210" s="48" t="s">
        <v>127</v>
      </c>
      <c r="AZ210" s="48" t="s">
        <v>127</v>
      </c>
      <c r="BA210" s="48" t="s">
        <v>127</v>
      </c>
      <c r="BB210" s="48" t="s">
        <v>127</v>
      </c>
      <c r="BC210" s="48" t="s">
        <v>170</v>
      </c>
      <c r="BD210" s="48" t="s">
        <v>127</v>
      </c>
      <c r="BE210" s="48" t="s">
        <v>127</v>
      </c>
      <c r="BF210" s="48" t="s">
        <v>127</v>
      </c>
      <c r="BG210" s="48" t="s">
        <v>127</v>
      </c>
      <c r="BH210" s="48" t="s">
        <v>127</v>
      </c>
      <c r="BI210" s="48" t="s">
        <v>127</v>
      </c>
      <c r="BJ210" s="48" t="s">
        <v>127</v>
      </c>
      <c r="BK210" s="48" t="s">
        <v>127</v>
      </c>
      <c r="BL210" s="48" t="s">
        <v>127</v>
      </c>
      <c r="BM210" s="48" t="s">
        <v>127</v>
      </c>
      <c r="BN210" s="24"/>
    </row>
    <row r="211" spans="1:66" x14ac:dyDescent="0.2">
      <c r="A211" s="23">
        <v>66</v>
      </c>
      <c r="B211" s="46">
        <v>42739</v>
      </c>
      <c r="C211" s="23">
        <v>17413601</v>
      </c>
      <c r="D211" s="32" t="s">
        <v>271</v>
      </c>
      <c r="E211" s="48" t="s">
        <v>127</v>
      </c>
      <c r="F211" s="48" t="s">
        <v>127</v>
      </c>
      <c r="G211" s="48" t="s">
        <v>127</v>
      </c>
      <c r="H211" s="48" t="s">
        <v>127</v>
      </c>
      <c r="I211" s="48" t="s">
        <v>127</v>
      </c>
      <c r="J211" s="48" t="s">
        <v>127</v>
      </c>
      <c r="K211" s="48" t="s">
        <v>127</v>
      </c>
      <c r="L211" s="48" t="s">
        <v>127</v>
      </c>
      <c r="M211" s="48" t="s">
        <v>127</v>
      </c>
      <c r="N211" s="48" t="s">
        <v>127</v>
      </c>
      <c r="O211" s="48" t="s">
        <v>127</v>
      </c>
      <c r="P211" s="48" t="s">
        <v>127</v>
      </c>
      <c r="Q211" s="48" t="s">
        <v>127</v>
      </c>
      <c r="R211" s="48" t="s">
        <v>127</v>
      </c>
      <c r="S211" s="48" t="s">
        <v>127</v>
      </c>
      <c r="T211" s="48" t="s">
        <v>127</v>
      </c>
      <c r="U211" s="48" t="s">
        <v>127</v>
      </c>
      <c r="V211" s="48" t="s">
        <v>127</v>
      </c>
      <c r="W211" s="48" t="s">
        <v>127</v>
      </c>
      <c r="X211" s="48" t="s">
        <v>127</v>
      </c>
      <c r="Y211" s="48" t="s">
        <v>127</v>
      </c>
      <c r="Z211" s="48" t="s">
        <v>127</v>
      </c>
      <c r="AA211" s="48" t="s">
        <v>127</v>
      </c>
      <c r="AB211" s="48" t="s">
        <v>127</v>
      </c>
      <c r="AC211" s="48" t="s">
        <v>127</v>
      </c>
      <c r="AD211" s="48" t="s">
        <v>127</v>
      </c>
      <c r="AE211" s="48" t="s">
        <v>127</v>
      </c>
      <c r="AF211" s="48" t="s">
        <v>127</v>
      </c>
      <c r="AG211" s="48" t="s">
        <v>127</v>
      </c>
      <c r="AH211" s="48" t="s">
        <v>127</v>
      </c>
      <c r="AI211" s="48" t="s">
        <v>127</v>
      </c>
      <c r="AJ211" s="48" t="s">
        <v>127</v>
      </c>
      <c r="AK211" s="48" t="s">
        <v>127</v>
      </c>
      <c r="AL211" s="48" t="s">
        <v>127</v>
      </c>
      <c r="AM211" s="48" t="s">
        <v>127</v>
      </c>
      <c r="AN211" s="48" t="s">
        <v>127</v>
      </c>
      <c r="AO211" s="48" t="s">
        <v>127</v>
      </c>
      <c r="AP211" s="48" t="s">
        <v>127</v>
      </c>
      <c r="AQ211" s="48" t="s">
        <v>127</v>
      </c>
      <c r="AR211" s="48" t="s">
        <v>127</v>
      </c>
      <c r="AS211" s="48" t="s">
        <v>127</v>
      </c>
      <c r="AT211" s="48" t="s">
        <v>127</v>
      </c>
      <c r="AU211" s="48" t="s">
        <v>127</v>
      </c>
      <c r="AV211" s="48" t="s">
        <v>127</v>
      </c>
      <c r="AW211" s="48" t="s">
        <v>127</v>
      </c>
      <c r="AX211" s="48">
        <v>2.6</v>
      </c>
      <c r="AY211" s="48" t="s">
        <v>127</v>
      </c>
      <c r="AZ211" s="48" t="s">
        <v>127</v>
      </c>
      <c r="BA211" s="48" t="s">
        <v>127</v>
      </c>
      <c r="BB211" s="48" t="s">
        <v>127</v>
      </c>
      <c r="BC211" s="48" t="s">
        <v>127</v>
      </c>
      <c r="BD211" s="48" t="s">
        <v>127</v>
      </c>
      <c r="BE211" s="48" t="s">
        <v>127</v>
      </c>
      <c r="BF211" s="48" t="s">
        <v>127</v>
      </c>
      <c r="BG211" s="48" t="s">
        <v>127</v>
      </c>
      <c r="BH211" s="48" t="s">
        <v>127</v>
      </c>
      <c r="BI211" s="48" t="s">
        <v>127</v>
      </c>
      <c r="BJ211" s="48" t="s">
        <v>127</v>
      </c>
      <c r="BK211" s="48" t="s">
        <v>127</v>
      </c>
      <c r="BL211" s="48" t="s">
        <v>127</v>
      </c>
      <c r="BM211" s="48" t="s">
        <v>127</v>
      </c>
      <c r="BN211" s="24"/>
    </row>
    <row r="212" spans="1:66" x14ac:dyDescent="0.2">
      <c r="A212" s="23">
        <v>66</v>
      </c>
      <c r="B212" s="46">
        <v>43744</v>
      </c>
      <c r="C212" s="23">
        <v>17413601</v>
      </c>
      <c r="D212" s="32" t="s">
        <v>271</v>
      </c>
      <c r="E212" s="48" t="s">
        <v>127</v>
      </c>
      <c r="F212" s="48" t="s">
        <v>127</v>
      </c>
      <c r="G212" s="48"/>
      <c r="H212" s="48"/>
      <c r="I212" s="48"/>
      <c r="J212" s="48" t="s">
        <v>127</v>
      </c>
      <c r="K212" s="48" t="s">
        <v>127</v>
      </c>
      <c r="L212" s="48" t="s">
        <v>127</v>
      </c>
      <c r="M212" s="48" t="s">
        <v>127</v>
      </c>
      <c r="N212" s="48" t="s">
        <v>127</v>
      </c>
      <c r="O212" s="48"/>
      <c r="P212" s="48"/>
      <c r="Q212" s="48" t="s">
        <v>127</v>
      </c>
      <c r="R212" s="48" t="s">
        <v>127</v>
      </c>
      <c r="S212" s="48" t="s">
        <v>127</v>
      </c>
      <c r="T212" s="48" t="s">
        <v>127</v>
      </c>
      <c r="U212" s="48"/>
      <c r="V212" s="48" t="s">
        <v>127</v>
      </c>
      <c r="W212" s="48" t="s">
        <v>127</v>
      </c>
      <c r="X212" s="48" t="s">
        <v>127</v>
      </c>
      <c r="Y212" s="48" t="s">
        <v>127</v>
      </c>
      <c r="Z212" s="48" t="s">
        <v>127</v>
      </c>
      <c r="AA212" s="48" t="s">
        <v>127</v>
      </c>
      <c r="AB212" s="48"/>
      <c r="AC212" s="48"/>
      <c r="AD212" s="48"/>
      <c r="AE212" s="48"/>
      <c r="AF212" s="48" t="s">
        <v>127</v>
      </c>
      <c r="AG212" s="48"/>
      <c r="AH212" s="48"/>
      <c r="AI212" s="48" t="s">
        <v>127</v>
      </c>
      <c r="AJ212" s="48" t="s">
        <v>127</v>
      </c>
      <c r="AK212" s="48" t="s">
        <v>127</v>
      </c>
      <c r="AL212" s="48" t="s">
        <v>127</v>
      </c>
      <c r="AM212" s="48" t="s">
        <v>127</v>
      </c>
      <c r="AN212" s="48"/>
      <c r="AO212" s="48"/>
      <c r="AP212" s="48"/>
      <c r="AQ212" s="48" t="s">
        <v>127</v>
      </c>
      <c r="AR212" s="48"/>
      <c r="AS212" s="48"/>
      <c r="AT212" s="48"/>
      <c r="AU212" s="48" t="s">
        <v>127</v>
      </c>
      <c r="AV212" s="48"/>
      <c r="AW212" s="48" t="s">
        <v>127</v>
      </c>
      <c r="AX212" s="48">
        <v>6.4516</v>
      </c>
      <c r="AY212" s="48" t="s">
        <v>127</v>
      </c>
      <c r="AZ212" s="48" t="s">
        <v>127</v>
      </c>
      <c r="BA212" s="48"/>
      <c r="BB212" s="48"/>
      <c r="BC212" s="48" t="s">
        <v>127</v>
      </c>
      <c r="BD212" s="48" t="s">
        <v>127</v>
      </c>
      <c r="BE212" s="48" t="s">
        <v>127</v>
      </c>
      <c r="BF212" s="48" t="s">
        <v>127</v>
      </c>
      <c r="BG212" s="48" t="s">
        <v>127</v>
      </c>
      <c r="BH212" s="48" t="s">
        <v>127</v>
      </c>
      <c r="BI212" s="48" t="s">
        <v>127</v>
      </c>
      <c r="BJ212" s="48" t="s">
        <v>127</v>
      </c>
      <c r="BK212" s="48" t="s">
        <v>127</v>
      </c>
      <c r="BL212" s="48" t="s">
        <v>127</v>
      </c>
      <c r="BM212" s="48" t="s">
        <v>127</v>
      </c>
      <c r="BN212" s="24"/>
    </row>
    <row r="213" spans="1:66" x14ac:dyDescent="0.2">
      <c r="A213" s="23">
        <v>67</v>
      </c>
      <c r="B213" s="46">
        <v>42921</v>
      </c>
      <c r="C213" s="23">
        <v>17413603</v>
      </c>
      <c r="D213" s="32" t="s">
        <v>272</v>
      </c>
      <c r="E213" s="48" t="s">
        <v>127</v>
      </c>
      <c r="F213" s="48" t="s">
        <v>127</v>
      </c>
      <c r="G213" s="48" t="s">
        <v>127</v>
      </c>
      <c r="H213" s="48" t="s">
        <v>127</v>
      </c>
      <c r="I213" s="48" t="s">
        <v>127</v>
      </c>
      <c r="J213" s="48" t="s">
        <v>127</v>
      </c>
      <c r="K213" s="48" t="s">
        <v>127</v>
      </c>
      <c r="L213" s="48" t="s">
        <v>127</v>
      </c>
      <c r="M213" s="48" t="s">
        <v>127</v>
      </c>
      <c r="N213" s="48" t="s">
        <v>127</v>
      </c>
      <c r="O213" s="48" t="s">
        <v>127</v>
      </c>
      <c r="P213" s="48" t="s">
        <v>127</v>
      </c>
      <c r="Q213" s="48" t="s">
        <v>127</v>
      </c>
      <c r="R213" s="48" t="s">
        <v>127</v>
      </c>
      <c r="S213" s="48" t="s">
        <v>127</v>
      </c>
      <c r="T213" s="48" t="s">
        <v>127</v>
      </c>
      <c r="U213" s="48" t="s">
        <v>127</v>
      </c>
      <c r="V213" s="48" t="s">
        <v>127</v>
      </c>
      <c r="W213" s="48" t="s">
        <v>127</v>
      </c>
      <c r="X213" s="48" t="s">
        <v>127</v>
      </c>
      <c r="Y213" s="48" t="s">
        <v>127</v>
      </c>
      <c r="Z213" s="48" t="s">
        <v>127</v>
      </c>
      <c r="AA213" s="48" t="s">
        <v>127</v>
      </c>
      <c r="AB213" s="48" t="s">
        <v>127</v>
      </c>
      <c r="AC213" s="48" t="s">
        <v>127</v>
      </c>
      <c r="AD213" s="48" t="s">
        <v>127</v>
      </c>
      <c r="AE213" s="48" t="s">
        <v>127</v>
      </c>
      <c r="AF213" s="48" t="s">
        <v>127</v>
      </c>
      <c r="AG213" s="48" t="s">
        <v>127</v>
      </c>
      <c r="AH213" s="48" t="s">
        <v>127</v>
      </c>
      <c r="AI213" s="48" t="s">
        <v>127</v>
      </c>
      <c r="AJ213" s="48" t="s">
        <v>127</v>
      </c>
      <c r="AK213" s="48" t="s">
        <v>127</v>
      </c>
      <c r="AL213" s="48" t="s">
        <v>127</v>
      </c>
      <c r="AM213" s="48" t="s">
        <v>127</v>
      </c>
      <c r="AN213" s="48" t="s">
        <v>127</v>
      </c>
      <c r="AO213" s="48" t="s">
        <v>127</v>
      </c>
      <c r="AP213" s="48" t="s">
        <v>127</v>
      </c>
      <c r="AQ213" s="48" t="s">
        <v>127</v>
      </c>
      <c r="AR213" s="48" t="s">
        <v>127</v>
      </c>
      <c r="AS213" s="48" t="s">
        <v>127</v>
      </c>
      <c r="AT213" s="48" t="s">
        <v>127</v>
      </c>
      <c r="AU213" s="48" t="s">
        <v>127</v>
      </c>
      <c r="AV213" s="48" t="s">
        <v>127</v>
      </c>
      <c r="AW213" s="48" t="s">
        <v>127</v>
      </c>
      <c r="AX213" s="48">
        <v>7.54</v>
      </c>
      <c r="AY213" s="48" t="s">
        <v>127</v>
      </c>
      <c r="AZ213" s="48" t="s">
        <v>127</v>
      </c>
      <c r="BA213" s="48" t="s">
        <v>127</v>
      </c>
      <c r="BB213" s="48" t="s">
        <v>127</v>
      </c>
      <c r="BC213" s="48" t="s">
        <v>127</v>
      </c>
      <c r="BD213" s="48" t="s">
        <v>127</v>
      </c>
      <c r="BE213" s="48" t="s">
        <v>127</v>
      </c>
      <c r="BF213" s="48" t="s">
        <v>127</v>
      </c>
      <c r="BG213" s="48" t="s">
        <v>127</v>
      </c>
      <c r="BH213" s="48" t="s">
        <v>127</v>
      </c>
      <c r="BI213" s="48" t="s">
        <v>127</v>
      </c>
      <c r="BJ213" s="48" t="s">
        <v>127</v>
      </c>
      <c r="BK213" s="48" t="s">
        <v>127</v>
      </c>
      <c r="BL213" s="48" t="s">
        <v>127</v>
      </c>
      <c r="BM213" s="48" t="s">
        <v>127</v>
      </c>
      <c r="BN213" s="24"/>
    </row>
    <row r="214" spans="1:66" x14ac:dyDescent="0.2">
      <c r="A214" s="23">
        <v>67</v>
      </c>
      <c r="B214" s="46">
        <v>43521</v>
      </c>
      <c r="C214" s="23">
        <v>17413603</v>
      </c>
      <c r="D214" s="32" t="s">
        <v>272</v>
      </c>
      <c r="E214" s="48" t="s">
        <v>127</v>
      </c>
      <c r="F214" s="48" t="s">
        <v>127</v>
      </c>
      <c r="G214" s="81"/>
      <c r="H214" s="81"/>
      <c r="I214" s="81"/>
      <c r="J214" s="48" t="s">
        <v>127</v>
      </c>
      <c r="K214" s="48" t="s">
        <v>127</v>
      </c>
      <c r="L214" s="48" t="s">
        <v>127</v>
      </c>
      <c r="M214" s="48">
        <v>4.3531000000000004</v>
      </c>
      <c r="N214" s="48" t="s">
        <v>127</v>
      </c>
      <c r="O214" s="81"/>
      <c r="P214" s="81"/>
      <c r="Q214" s="48" t="s">
        <v>127</v>
      </c>
      <c r="R214" s="48" t="s">
        <v>127</v>
      </c>
      <c r="S214" s="48" t="s">
        <v>127</v>
      </c>
      <c r="T214" s="48" t="s">
        <v>127</v>
      </c>
      <c r="U214" s="81"/>
      <c r="V214" s="48" t="s">
        <v>127</v>
      </c>
      <c r="W214" s="48" t="s">
        <v>127</v>
      </c>
      <c r="X214" s="48" t="s">
        <v>127</v>
      </c>
      <c r="Y214" s="48" t="s">
        <v>128</v>
      </c>
      <c r="Z214" s="48" t="s">
        <v>127</v>
      </c>
      <c r="AA214" s="48" t="s">
        <v>127</v>
      </c>
      <c r="AB214" s="81"/>
      <c r="AC214" s="81"/>
      <c r="AD214" s="81"/>
      <c r="AE214" s="81"/>
      <c r="AF214" s="48" t="s">
        <v>127</v>
      </c>
      <c r="AG214" s="81"/>
      <c r="AH214" s="81"/>
      <c r="AI214" s="48" t="s">
        <v>127</v>
      </c>
      <c r="AJ214" s="48" t="s">
        <v>127</v>
      </c>
      <c r="AK214" s="48" t="s">
        <v>127</v>
      </c>
      <c r="AL214" s="48" t="s">
        <v>127</v>
      </c>
      <c r="AM214" s="48" t="s">
        <v>127</v>
      </c>
      <c r="AN214" s="81"/>
      <c r="AO214" s="81"/>
      <c r="AP214" s="81"/>
      <c r="AQ214" s="48" t="s">
        <v>127</v>
      </c>
      <c r="AR214" s="81"/>
      <c r="AS214" s="48"/>
      <c r="AT214" s="48"/>
      <c r="AU214" s="48" t="s">
        <v>127</v>
      </c>
      <c r="AV214" s="48"/>
      <c r="AW214" s="48" t="s">
        <v>127</v>
      </c>
      <c r="AX214" s="48">
        <v>6.5312000000000001</v>
      </c>
      <c r="AY214" s="48" t="s">
        <v>127</v>
      </c>
      <c r="AZ214" s="48" t="s">
        <v>127</v>
      </c>
      <c r="BA214" s="48"/>
      <c r="BB214" s="48"/>
      <c r="BC214" s="48" t="s">
        <v>128</v>
      </c>
      <c r="BD214" s="48" t="s">
        <v>127</v>
      </c>
      <c r="BE214" s="48" t="s">
        <v>127</v>
      </c>
      <c r="BF214" s="48" t="s">
        <v>127</v>
      </c>
      <c r="BG214" s="48" t="s">
        <v>128</v>
      </c>
      <c r="BH214" s="48" t="s">
        <v>127</v>
      </c>
      <c r="BI214" s="48" t="s">
        <v>127</v>
      </c>
      <c r="BJ214" s="48" t="s">
        <v>127</v>
      </c>
      <c r="BK214" s="48" t="s">
        <v>127</v>
      </c>
      <c r="BL214" s="48" t="s">
        <v>127</v>
      </c>
      <c r="BM214" s="48" t="s">
        <v>128</v>
      </c>
      <c r="BN214" s="24" t="s">
        <v>141</v>
      </c>
    </row>
    <row r="215" spans="1:66" x14ac:dyDescent="0.2">
      <c r="A215" s="23">
        <v>69</v>
      </c>
      <c r="B215" s="46">
        <v>42739</v>
      </c>
      <c r="C215" s="23">
        <v>17513601</v>
      </c>
      <c r="D215" s="32" t="s">
        <v>275</v>
      </c>
      <c r="E215" s="48" t="s">
        <v>127</v>
      </c>
      <c r="F215" s="48" t="s">
        <v>127</v>
      </c>
      <c r="G215" s="48" t="s">
        <v>127</v>
      </c>
      <c r="H215" s="48" t="s">
        <v>127</v>
      </c>
      <c r="I215" s="48" t="s">
        <v>127</v>
      </c>
      <c r="J215" s="48" t="s">
        <v>127</v>
      </c>
      <c r="K215" s="48" t="s">
        <v>127</v>
      </c>
      <c r="L215" s="48" t="s">
        <v>127</v>
      </c>
      <c r="M215" s="48" t="s">
        <v>127</v>
      </c>
      <c r="N215" s="48" t="s">
        <v>127</v>
      </c>
      <c r="O215" s="48" t="s">
        <v>127</v>
      </c>
      <c r="P215" s="48" t="s">
        <v>127</v>
      </c>
      <c r="Q215" s="48" t="s">
        <v>127</v>
      </c>
      <c r="R215" s="48" t="s">
        <v>127</v>
      </c>
      <c r="S215" s="48" t="s">
        <v>127</v>
      </c>
      <c r="T215" s="48" t="s">
        <v>127</v>
      </c>
      <c r="U215" s="48" t="s">
        <v>127</v>
      </c>
      <c r="V215" s="48" t="s">
        <v>127</v>
      </c>
      <c r="W215" s="48" t="s">
        <v>127</v>
      </c>
      <c r="X215" s="48" t="s">
        <v>127</v>
      </c>
      <c r="Y215" s="48" t="s">
        <v>127</v>
      </c>
      <c r="Z215" s="48" t="s">
        <v>127</v>
      </c>
      <c r="AA215" s="48" t="s">
        <v>127</v>
      </c>
      <c r="AB215" s="48" t="s">
        <v>127</v>
      </c>
      <c r="AC215" s="48" t="s">
        <v>127</v>
      </c>
      <c r="AD215" s="48" t="s">
        <v>127</v>
      </c>
      <c r="AE215" s="48" t="s">
        <v>127</v>
      </c>
      <c r="AF215" s="48" t="s">
        <v>127</v>
      </c>
      <c r="AG215" s="48" t="s">
        <v>127</v>
      </c>
      <c r="AH215" s="48" t="s">
        <v>127</v>
      </c>
      <c r="AI215" s="48" t="s">
        <v>127</v>
      </c>
      <c r="AJ215" s="48" t="s">
        <v>127</v>
      </c>
      <c r="AK215" s="48" t="s">
        <v>127</v>
      </c>
      <c r="AL215" s="48" t="s">
        <v>127</v>
      </c>
      <c r="AM215" s="48" t="s">
        <v>127</v>
      </c>
      <c r="AN215" s="48" t="s">
        <v>127</v>
      </c>
      <c r="AO215" s="48" t="s">
        <v>127</v>
      </c>
      <c r="AP215" s="48" t="s">
        <v>127</v>
      </c>
      <c r="AQ215" s="48" t="s">
        <v>127</v>
      </c>
      <c r="AR215" s="48" t="s">
        <v>127</v>
      </c>
      <c r="AS215" s="48" t="s">
        <v>127</v>
      </c>
      <c r="AT215" s="48" t="s">
        <v>127</v>
      </c>
      <c r="AU215" s="48" t="s">
        <v>127</v>
      </c>
      <c r="AV215" s="48" t="s">
        <v>127</v>
      </c>
      <c r="AW215" s="48" t="s">
        <v>127</v>
      </c>
      <c r="AX215" s="48" t="s">
        <v>127</v>
      </c>
      <c r="AY215" s="48" t="s">
        <v>127</v>
      </c>
      <c r="AZ215" s="48" t="s">
        <v>127</v>
      </c>
      <c r="BA215" s="48" t="s">
        <v>127</v>
      </c>
      <c r="BB215" s="48" t="s">
        <v>127</v>
      </c>
      <c r="BC215" s="48" t="s">
        <v>127</v>
      </c>
      <c r="BD215" s="48" t="s">
        <v>127</v>
      </c>
      <c r="BE215" s="48" t="s">
        <v>127</v>
      </c>
      <c r="BF215" s="48" t="s">
        <v>127</v>
      </c>
      <c r="BG215" s="48" t="s">
        <v>127</v>
      </c>
      <c r="BH215" s="48" t="s">
        <v>127</v>
      </c>
      <c r="BI215" s="48" t="s">
        <v>127</v>
      </c>
      <c r="BJ215" s="48" t="s">
        <v>127</v>
      </c>
      <c r="BK215" s="48" t="s">
        <v>127</v>
      </c>
      <c r="BL215" s="48" t="s">
        <v>127</v>
      </c>
      <c r="BM215" s="48" t="s">
        <v>127</v>
      </c>
      <c r="BN215" s="24"/>
    </row>
    <row r="216" spans="1:66" x14ac:dyDescent="0.2">
      <c r="A216" s="23">
        <v>69</v>
      </c>
      <c r="B216" s="46">
        <v>43744</v>
      </c>
      <c r="C216" s="23">
        <v>17513601</v>
      </c>
      <c r="D216" s="32" t="s">
        <v>275</v>
      </c>
      <c r="E216" s="48" t="s">
        <v>127</v>
      </c>
      <c r="F216" s="48" t="s">
        <v>127</v>
      </c>
      <c r="G216" s="48"/>
      <c r="H216" s="48"/>
      <c r="I216" s="48"/>
      <c r="J216" s="48" t="s">
        <v>127</v>
      </c>
      <c r="K216" s="48" t="s">
        <v>127</v>
      </c>
      <c r="L216" s="48" t="s">
        <v>127</v>
      </c>
      <c r="M216" s="48" t="s">
        <v>127</v>
      </c>
      <c r="N216" s="48" t="s">
        <v>127</v>
      </c>
      <c r="O216" s="48"/>
      <c r="P216" s="48"/>
      <c r="Q216" s="48" t="s">
        <v>127</v>
      </c>
      <c r="R216" s="48" t="s">
        <v>127</v>
      </c>
      <c r="S216" s="48" t="s">
        <v>127</v>
      </c>
      <c r="T216" s="48" t="s">
        <v>127</v>
      </c>
      <c r="U216" s="48"/>
      <c r="V216" s="48" t="s">
        <v>127</v>
      </c>
      <c r="W216" s="48" t="s">
        <v>127</v>
      </c>
      <c r="X216" s="48" t="s">
        <v>127</v>
      </c>
      <c r="Y216" s="48" t="s">
        <v>127</v>
      </c>
      <c r="Z216" s="48" t="s">
        <v>127</v>
      </c>
      <c r="AA216" s="48" t="s">
        <v>127</v>
      </c>
      <c r="AB216" s="48"/>
      <c r="AC216" s="48"/>
      <c r="AD216" s="48"/>
      <c r="AE216" s="48"/>
      <c r="AF216" s="48" t="s">
        <v>127</v>
      </c>
      <c r="AG216" s="48"/>
      <c r="AH216" s="48"/>
      <c r="AI216" s="48" t="s">
        <v>127</v>
      </c>
      <c r="AJ216" s="48" t="s">
        <v>127</v>
      </c>
      <c r="AK216" s="48" t="s">
        <v>127</v>
      </c>
      <c r="AL216" s="48" t="s">
        <v>127</v>
      </c>
      <c r="AM216" s="48" t="s">
        <v>127</v>
      </c>
      <c r="AN216" s="48"/>
      <c r="AO216" s="48"/>
      <c r="AP216" s="48"/>
      <c r="AQ216" s="48" t="s">
        <v>127</v>
      </c>
      <c r="AR216" s="48"/>
      <c r="AS216" s="48"/>
      <c r="AT216" s="48"/>
      <c r="AU216" s="48" t="s">
        <v>127</v>
      </c>
      <c r="AV216" s="48"/>
      <c r="AW216" s="48" t="s">
        <v>127</v>
      </c>
      <c r="AX216" s="48" t="s">
        <v>127</v>
      </c>
      <c r="AY216" s="48" t="s">
        <v>127</v>
      </c>
      <c r="AZ216" s="48" t="s">
        <v>127</v>
      </c>
      <c r="BA216" s="48"/>
      <c r="BB216" s="48"/>
      <c r="BC216" s="48" t="s">
        <v>127</v>
      </c>
      <c r="BD216" s="48" t="s">
        <v>127</v>
      </c>
      <c r="BE216" s="48" t="s">
        <v>127</v>
      </c>
      <c r="BF216" s="48" t="s">
        <v>127</v>
      </c>
      <c r="BG216" s="48" t="s">
        <v>127</v>
      </c>
      <c r="BH216" s="48" t="s">
        <v>128</v>
      </c>
      <c r="BI216" s="48" t="s">
        <v>127</v>
      </c>
      <c r="BJ216" s="48" t="s">
        <v>127</v>
      </c>
      <c r="BK216" s="48" t="s">
        <v>127</v>
      </c>
      <c r="BL216" s="48" t="s">
        <v>127</v>
      </c>
      <c r="BM216" s="48" t="s">
        <v>127</v>
      </c>
      <c r="BN216" s="24"/>
    </row>
    <row r="217" spans="1:66" x14ac:dyDescent="0.2">
      <c r="B217" s="43"/>
      <c r="BI217" s="6"/>
      <c r="BJ217" s="6"/>
      <c r="BK217" s="6"/>
      <c r="BL217" s="6"/>
      <c r="BM217" s="6"/>
      <c r="BN217" s="6"/>
    </row>
    <row r="218" spans="1:66" x14ac:dyDescent="0.2">
      <c r="BI218" s="6"/>
      <c r="BJ218" s="6"/>
      <c r="BK218" s="6"/>
      <c r="BL218" s="6"/>
      <c r="BM218" s="6"/>
      <c r="BN218" s="6"/>
    </row>
    <row r="219" spans="1:66" x14ac:dyDescent="0.2">
      <c r="BI219" s="6"/>
      <c r="BJ219" s="6"/>
      <c r="BK219" s="6"/>
      <c r="BL219" s="6"/>
      <c r="BM219" s="6"/>
      <c r="BN219" s="6"/>
    </row>
    <row r="220" spans="1:66" x14ac:dyDescent="0.2">
      <c r="BI220" s="6"/>
      <c r="BJ220" s="6"/>
      <c r="BK220" s="6"/>
      <c r="BL220" s="6"/>
      <c r="BM220" s="6"/>
      <c r="BN220" s="6"/>
    </row>
    <row r="221" spans="1:66" x14ac:dyDescent="0.2">
      <c r="BI221" s="6"/>
      <c r="BJ221" s="6"/>
      <c r="BK221" s="6"/>
      <c r="BL221" s="6"/>
      <c r="BM221" s="6"/>
      <c r="BN221" s="6"/>
    </row>
    <row r="222" spans="1:66" x14ac:dyDescent="0.2">
      <c r="BI222" s="6"/>
      <c r="BJ222" s="6"/>
      <c r="BK222" s="6"/>
      <c r="BL222" s="6"/>
      <c r="BM222" s="6"/>
      <c r="BN222" s="6"/>
    </row>
    <row r="223" spans="1:66" x14ac:dyDescent="0.2">
      <c r="BI223" s="6"/>
      <c r="BJ223" s="6"/>
      <c r="BK223" s="6"/>
      <c r="BL223" s="6"/>
      <c r="BM223" s="6"/>
      <c r="BN223" s="6"/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K268"/>
  <sheetViews>
    <sheetView workbookViewId="0">
      <selection activeCell="B197" sqref="B197"/>
    </sheetView>
  </sheetViews>
  <sheetFormatPr defaultColWidth="8.875" defaultRowHeight="14.25" x14ac:dyDescent="0.2"/>
  <cols>
    <col min="1" max="1" width="8.375" style="51" customWidth="1"/>
    <col min="2" max="2" width="13.875" style="51" customWidth="1"/>
    <col min="3" max="3" width="14.625" style="51" bestFit="1" customWidth="1"/>
    <col min="4" max="4" width="23.75" style="50" customWidth="1"/>
    <col min="5" max="6" width="12" style="51" bestFit="1" customWidth="1"/>
    <col min="7" max="8" width="9.125" style="51" bestFit="1" customWidth="1"/>
    <col min="9" max="9" width="10.375" style="51" bestFit="1" customWidth="1"/>
    <col min="10" max="10" width="9.125" style="51" bestFit="1" customWidth="1"/>
    <col min="11" max="12" width="8.875" style="51"/>
    <col min="13" max="13" width="11.125" style="51" bestFit="1" customWidth="1"/>
    <col min="14" max="15" width="9.125" style="51" bestFit="1" customWidth="1"/>
    <col min="16" max="16" width="10.375" style="51" bestFit="1" customWidth="1"/>
    <col min="17" max="22" width="9.125" style="51" bestFit="1" customWidth="1"/>
    <col min="23" max="16384" width="8.875" style="51"/>
  </cols>
  <sheetData>
    <row r="1" spans="1:22" ht="18.75" x14ac:dyDescent="0.35">
      <c r="A1" s="69" t="s">
        <v>327</v>
      </c>
      <c r="B1" s="69" t="s">
        <v>0</v>
      </c>
      <c r="C1" s="69" t="s">
        <v>326</v>
      </c>
      <c r="D1" s="69" t="s">
        <v>1</v>
      </c>
      <c r="E1" s="79" t="s">
        <v>319</v>
      </c>
      <c r="F1" s="79" t="s">
        <v>320</v>
      </c>
      <c r="G1" s="79" t="s">
        <v>304</v>
      </c>
      <c r="H1" s="79" t="s">
        <v>305</v>
      </c>
      <c r="I1" s="79" t="s">
        <v>306</v>
      </c>
      <c r="J1" s="79" t="s">
        <v>307</v>
      </c>
      <c r="K1" s="79" t="s">
        <v>308</v>
      </c>
      <c r="L1" s="79" t="s">
        <v>309</v>
      </c>
      <c r="M1" s="79" t="s">
        <v>310</v>
      </c>
      <c r="N1" s="79" t="s">
        <v>311</v>
      </c>
      <c r="O1" s="79" t="s">
        <v>312</v>
      </c>
      <c r="P1" s="79" t="s">
        <v>313</v>
      </c>
      <c r="Q1" s="79" t="s">
        <v>314</v>
      </c>
      <c r="R1" s="79" t="s">
        <v>315</v>
      </c>
      <c r="S1" s="79" t="s">
        <v>316</v>
      </c>
      <c r="T1" s="79" t="s">
        <v>317</v>
      </c>
      <c r="U1" s="79" t="s">
        <v>318</v>
      </c>
      <c r="V1" s="79" t="s">
        <v>17</v>
      </c>
    </row>
    <row r="2" spans="1:22" ht="15" x14ac:dyDescent="0.25">
      <c r="A2" s="80"/>
      <c r="B2" s="80"/>
      <c r="C2" s="80"/>
      <c r="D2" s="80"/>
      <c r="E2" s="80" t="s">
        <v>294</v>
      </c>
      <c r="F2" s="80" t="s">
        <v>294</v>
      </c>
      <c r="G2" s="80" t="s">
        <v>294</v>
      </c>
      <c r="H2" s="80" t="s">
        <v>294</v>
      </c>
      <c r="I2" s="80" t="s">
        <v>294</v>
      </c>
      <c r="J2" s="80" t="s">
        <v>294</v>
      </c>
      <c r="K2" s="80" t="s">
        <v>294</v>
      </c>
      <c r="L2" s="80" t="s">
        <v>294</v>
      </c>
      <c r="M2" s="80" t="s">
        <v>294</v>
      </c>
      <c r="N2" s="80" t="s">
        <v>294</v>
      </c>
      <c r="O2" s="80" t="s">
        <v>294</v>
      </c>
      <c r="P2" s="80" t="s">
        <v>294</v>
      </c>
      <c r="Q2" s="80" t="s">
        <v>294</v>
      </c>
      <c r="R2" s="80" t="s">
        <v>294</v>
      </c>
      <c r="S2" s="80" t="s">
        <v>294</v>
      </c>
      <c r="T2" s="80" t="s">
        <v>294</v>
      </c>
      <c r="U2" s="80" t="s">
        <v>294</v>
      </c>
      <c r="V2" s="80" t="s">
        <v>294</v>
      </c>
    </row>
    <row r="3" spans="1:22" x14ac:dyDescent="0.2">
      <c r="A3" s="11">
        <v>1</v>
      </c>
      <c r="B3" s="12">
        <v>40358</v>
      </c>
      <c r="C3" s="11">
        <v>16913502</v>
      </c>
      <c r="D3" s="13" t="s">
        <v>126</v>
      </c>
      <c r="E3" s="15">
        <v>235.3135</v>
      </c>
      <c r="F3" s="15"/>
      <c r="G3" s="15">
        <v>1.0161</v>
      </c>
      <c r="H3" s="15">
        <v>68.042900000000003</v>
      </c>
      <c r="I3" s="15">
        <v>164.8141</v>
      </c>
      <c r="J3" s="15" t="s">
        <v>127</v>
      </c>
      <c r="K3" s="15" t="s">
        <v>127</v>
      </c>
      <c r="L3" s="15"/>
      <c r="M3" s="15">
        <v>4.2171000000000003</v>
      </c>
      <c r="N3" s="15">
        <v>3.8391999999999999</v>
      </c>
      <c r="O3" s="15"/>
      <c r="P3" s="15" t="s">
        <v>127</v>
      </c>
      <c r="Q3" s="15">
        <v>1.4651000000000001</v>
      </c>
      <c r="R3" s="15" t="s">
        <v>128</v>
      </c>
      <c r="S3" s="15"/>
      <c r="T3" s="15"/>
      <c r="U3" s="15"/>
      <c r="V3" s="15"/>
    </row>
    <row r="4" spans="1:22" x14ac:dyDescent="0.2">
      <c r="A4" s="11">
        <v>1</v>
      </c>
      <c r="B4" s="12">
        <v>40395</v>
      </c>
      <c r="C4" s="11">
        <v>16913502</v>
      </c>
      <c r="D4" s="13" t="s">
        <v>126</v>
      </c>
      <c r="E4" s="15">
        <v>150</v>
      </c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</row>
    <row r="5" spans="1:22" ht="15" customHeight="1" x14ac:dyDescent="0.2">
      <c r="A5" s="1">
        <v>1</v>
      </c>
      <c r="B5" s="9">
        <v>41210</v>
      </c>
      <c r="C5" s="11">
        <v>16913502</v>
      </c>
      <c r="D5" s="13" t="s">
        <v>126</v>
      </c>
      <c r="E5" s="15" t="s">
        <v>127</v>
      </c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</row>
    <row r="6" spans="1:22" ht="15" customHeight="1" x14ac:dyDescent="0.2">
      <c r="A6" s="11">
        <v>2</v>
      </c>
      <c r="B6" s="12">
        <v>42689</v>
      </c>
      <c r="C6" s="11">
        <v>17013401</v>
      </c>
      <c r="D6" s="13" t="s">
        <v>129</v>
      </c>
      <c r="E6" s="15">
        <v>26</v>
      </c>
      <c r="F6" s="15">
        <v>16.399999999999999</v>
      </c>
      <c r="G6" s="15" t="s">
        <v>127</v>
      </c>
      <c r="H6" s="15">
        <v>47.843499999999999</v>
      </c>
      <c r="I6" s="15">
        <v>100.643</v>
      </c>
      <c r="J6" s="15" t="s">
        <v>127</v>
      </c>
      <c r="K6" s="15" t="s">
        <v>127</v>
      </c>
      <c r="L6" s="15" t="s">
        <v>127</v>
      </c>
      <c r="M6" s="15">
        <v>3.82836</v>
      </c>
      <c r="N6" s="15" t="s">
        <v>127</v>
      </c>
      <c r="O6" s="15">
        <v>3.25</v>
      </c>
      <c r="P6" s="15">
        <v>5.4736000000000002</v>
      </c>
      <c r="Q6" s="15" t="s">
        <v>127</v>
      </c>
      <c r="R6" s="15" t="s">
        <v>127</v>
      </c>
      <c r="S6" s="15" t="s">
        <v>127</v>
      </c>
      <c r="T6" s="15">
        <v>12.2295</v>
      </c>
      <c r="U6" s="15">
        <v>315.59800000000001</v>
      </c>
      <c r="V6" s="15"/>
    </row>
    <row r="7" spans="1:22" ht="15" customHeight="1" x14ac:dyDescent="0.2">
      <c r="A7" s="11">
        <v>2</v>
      </c>
      <c r="B7" s="12">
        <v>43724</v>
      </c>
      <c r="C7" s="11">
        <v>17013401</v>
      </c>
      <c r="D7" s="13" t="s">
        <v>129</v>
      </c>
      <c r="E7" s="15">
        <v>33.4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</row>
    <row r="8" spans="1:22" ht="15" customHeight="1" x14ac:dyDescent="0.2">
      <c r="A8" s="11">
        <v>3</v>
      </c>
      <c r="B8" s="12">
        <v>40554</v>
      </c>
      <c r="C8" s="11">
        <v>17013502</v>
      </c>
      <c r="D8" s="13" t="s">
        <v>132</v>
      </c>
      <c r="E8" s="15">
        <v>10</v>
      </c>
      <c r="F8" s="15"/>
      <c r="G8" s="15" t="s">
        <v>133</v>
      </c>
      <c r="H8" s="15">
        <v>31.855599999999999</v>
      </c>
      <c r="I8" s="15">
        <v>49.596899999999998</v>
      </c>
      <c r="J8" s="15">
        <v>0.22470000000000001</v>
      </c>
      <c r="K8" s="15" t="s">
        <v>127</v>
      </c>
      <c r="L8" s="15"/>
      <c r="M8" s="15">
        <v>4.1284999999999998</v>
      </c>
      <c r="N8" s="15" t="s">
        <v>133</v>
      </c>
      <c r="O8" s="15"/>
      <c r="P8" s="15">
        <v>4.9907000000000004</v>
      </c>
      <c r="Q8" s="15" t="s">
        <v>133</v>
      </c>
      <c r="R8" s="15">
        <v>0.13600000000000001</v>
      </c>
      <c r="S8" s="15"/>
      <c r="T8" s="15"/>
      <c r="U8" s="15" t="s">
        <v>134</v>
      </c>
      <c r="V8" s="15"/>
    </row>
    <row r="9" spans="1:22" x14ac:dyDescent="0.2">
      <c r="A9" s="11">
        <v>3</v>
      </c>
      <c r="B9" s="12">
        <v>40554</v>
      </c>
      <c r="C9" s="11">
        <v>17013502</v>
      </c>
      <c r="D9" s="13" t="s">
        <v>132</v>
      </c>
      <c r="E9" s="15">
        <v>9.6999999999999993</v>
      </c>
      <c r="F9" s="15"/>
      <c r="G9" s="15" t="s">
        <v>133</v>
      </c>
      <c r="H9" s="15">
        <v>33.270299999999999</v>
      </c>
      <c r="I9" s="15">
        <v>48.430100000000003</v>
      </c>
      <c r="J9" s="15">
        <v>0.25190000000000001</v>
      </c>
      <c r="K9" s="15" t="s">
        <v>127</v>
      </c>
      <c r="L9" s="15"/>
      <c r="M9" s="15">
        <v>3.1404000000000001</v>
      </c>
      <c r="N9" s="15">
        <v>1.0659000000000001</v>
      </c>
      <c r="O9" s="15"/>
      <c r="P9" s="15">
        <v>4.5467000000000004</v>
      </c>
      <c r="Q9" s="15">
        <v>1.4766999999999999</v>
      </c>
      <c r="R9" s="15">
        <v>0.1537</v>
      </c>
      <c r="S9" s="15"/>
      <c r="T9" s="15"/>
      <c r="U9" s="15" t="s">
        <v>134</v>
      </c>
      <c r="V9" s="15"/>
    </row>
    <row r="10" spans="1:22" x14ac:dyDescent="0.2">
      <c r="A10" s="11">
        <v>4</v>
      </c>
      <c r="B10" s="12">
        <v>42716</v>
      </c>
      <c r="C10" s="11">
        <v>17013604</v>
      </c>
      <c r="D10" s="13" t="s">
        <v>135</v>
      </c>
      <c r="E10" s="15">
        <v>10.4</v>
      </c>
      <c r="F10" s="15" t="s">
        <v>127</v>
      </c>
      <c r="G10" s="15" t="s">
        <v>127</v>
      </c>
      <c r="H10" s="15">
        <v>170.161</v>
      </c>
      <c r="I10" s="15">
        <v>120.42</v>
      </c>
      <c r="J10" s="15" t="s">
        <v>127</v>
      </c>
      <c r="K10" s="15" t="s">
        <v>127</v>
      </c>
      <c r="L10" s="15" t="s">
        <v>127</v>
      </c>
      <c r="M10" s="15" t="s">
        <v>136</v>
      </c>
      <c r="N10" s="15" t="s">
        <v>127</v>
      </c>
      <c r="O10" s="15">
        <v>51.1355</v>
      </c>
      <c r="P10" s="15">
        <v>15.0685</v>
      </c>
      <c r="Q10" s="15" t="s">
        <v>127</v>
      </c>
      <c r="R10" s="15" t="s">
        <v>127</v>
      </c>
      <c r="S10" s="15" t="s">
        <v>127</v>
      </c>
      <c r="T10" s="15">
        <v>11.362299999999999</v>
      </c>
      <c r="U10" s="15">
        <v>496.21100000000001</v>
      </c>
      <c r="V10" s="15"/>
    </row>
    <row r="11" spans="1:22" x14ac:dyDescent="0.2">
      <c r="A11" s="11">
        <v>5</v>
      </c>
      <c r="B11" s="12">
        <v>42185</v>
      </c>
      <c r="C11" s="11">
        <v>17013605</v>
      </c>
      <c r="D11" s="13" t="s">
        <v>138</v>
      </c>
      <c r="E11" s="15" t="s">
        <v>127</v>
      </c>
      <c r="F11" s="15" t="s">
        <v>127</v>
      </c>
      <c r="G11" s="15" t="s">
        <v>127</v>
      </c>
      <c r="H11" s="15">
        <v>160.738</v>
      </c>
      <c r="I11" s="15">
        <v>85.781300000000002</v>
      </c>
      <c r="J11" s="15" t="s">
        <v>127</v>
      </c>
      <c r="K11" s="15" t="s">
        <v>127</v>
      </c>
      <c r="L11" s="15" t="s">
        <v>127</v>
      </c>
      <c r="M11" s="15" t="s">
        <v>127</v>
      </c>
      <c r="N11" s="15" t="s">
        <v>127</v>
      </c>
      <c r="O11" s="15" t="s">
        <v>127</v>
      </c>
      <c r="P11" s="15">
        <v>3.2270400000000001</v>
      </c>
      <c r="Q11" s="16" t="s">
        <v>127</v>
      </c>
      <c r="R11" s="16" t="s">
        <v>127</v>
      </c>
      <c r="S11" s="16" t="s">
        <v>127</v>
      </c>
      <c r="T11" s="16">
        <v>10.783200000000001</v>
      </c>
      <c r="U11" s="15"/>
      <c r="V11" s="15"/>
    </row>
    <row r="12" spans="1:22" x14ac:dyDescent="0.2">
      <c r="A12" s="11">
        <v>5</v>
      </c>
      <c r="B12" s="12">
        <v>43528</v>
      </c>
      <c r="C12" s="11">
        <v>17013605</v>
      </c>
      <c r="D12" s="13" t="s">
        <v>138</v>
      </c>
      <c r="E12" s="15" t="s">
        <v>127</v>
      </c>
      <c r="F12" s="15"/>
      <c r="G12" s="15" t="s">
        <v>127</v>
      </c>
      <c r="H12" s="15">
        <v>152.39599999999999</v>
      </c>
      <c r="I12" s="15">
        <v>78.752200000000002</v>
      </c>
      <c r="J12" s="15" t="s">
        <v>127</v>
      </c>
      <c r="K12" s="15" t="s">
        <v>127</v>
      </c>
      <c r="L12" s="15" t="s">
        <v>127</v>
      </c>
      <c r="M12" s="15" t="s">
        <v>127</v>
      </c>
      <c r="N12" s="15" t="s">
        <v>139</v>
      </c>
      <c r="O12" s="15" t="s">
        <v>140</v>
      </c>
      <c r="P12" s="15" t="s">
        <v>127</v>
      </c>
      <c r="Q12" s="15" t="s">
        <v>127</v>
      </c>
      <c r="R12" s="15" t="s">
        <v>127</v>
      </c>
      <c r="S12" s="15" t="s">
        <v>127</v>
      </c>
      <c r="T12" s="15" t="s">
        <v>127</v>
      </c>
      <c r="U12" s="15"/>
      <c r="V12" s="15"/>
    </row>
    <row r="13" spans="1:22" x14ac:dyDescent="0.2">
      <c r="A13" s="11">
        <v>6</v>
      </c>
      <c r="B13" s="12">
        <v>43606</v>
      </c>
      <c r="C13" s="11">
        <v>17013802</v>
      </c>
      <c r="D13" s="13" t="s">
        <v>279</v>
      </c>
      <c r="E13" s="15">
        <v>13.8</v>
      </c>
      <c r="F13" s="15" t="s">
        <v>127</v>
      </c>
      <c r="G13" s="15" t="s">
        <v>127</v>
      </c>
      <c r="H13" s="15">
        <v>88.650800000000004</v>
      </c>
      <c r="I13" s="15">
        <v>54.257399999999997</v>
      </c>
      <c r="J13" s="15" t="s">
        <v>127</v>
      </c>
      <c r="K13" s="15" t="s">
        <v>127</v>
      </c>
      <c r="L13" s="15" t="s">
        <v>127</v>
      </c>
      <c r="M13" s="15">
        <v>8.1674199999999999</v>
      </c>
      <c r="N13" s="15" t="s">
        <v>127</v>
      </c>
      <c r="O13" s="15" t="s">
        <v>127</v>
      </c>
      <c r="P13" s="15">
        <v>16.439800000000002</v>
      </c>
      <c r="Q13" s="15" t="s">
        <v>127</v>
      </c>
      <c r="R13" s="15">
        <v>64.606899999999996</v>
      </c>
      <c r="S13" s="15" t="s">
        <v>127</v>
      </c>
      <c r="T13" s="15">
        <v>68.78</v>
      </c>
      <c r="U13" s="15"/>
      <c r="V13" s="15"/>
    </row>
    <row r="14" spans="1:22" ht="15" customHeight="1" x14ac:dyDescent="0.2">
      <c r="A14" s="11">
        <v>7</v>
      </c>
      <c r="B14" s="12">
        <v>42177</v>
      </c>
      <c r="C14" s="11">
        <v>17013901</v>
      </c>
      <c r="D14" s="13" t="s">
        <v>144</v>
      </c>
      <c r="E14" s="15" t="s">
        <v>127</v>
      </c>
      <c r="F14" s="15"/>
      <c r="G14" s="15" t="s">
        <v>127</v>
      </c>
      <c r="H14" s="15">
        <v>225.27799999999999</v>
      </c>
      <c r="I14" s="15">
        <v>227.35599999999999</v>
      </c>
      <c r="J14" s="15" t="s">
        <v>127</v>
      </c>
      <c r="K14" s="15" t="s">
        <v>127</v>
      </c>
      <c r="L14" s="15" t="s">
        <v>127</v>
      </c>
      <c r="M14" s="15">
        <v>3.3497699999999999</v>
      </c>
      <c r="N14" s="15" t="s">
        <v>127</v>
      </c>
      <c r="O14" s="15" t="s">
        <v>127</v>
      </c>
      <c r="P14" s="15" t="s">
        <v>127</v>
      </c>
      <c r="Q14" s="16" t="s">
        <v>127</v>
      </c>
      <c r="R14" s="16" t="s">
        <v>127</v>
      </c>
      <c r="S14" s="16" t="s">
        <v>127</v>
      </c>
      <c r="T14" s="16" t="s">
        <v>140</v>
      </c>
      <c r="U14" s="15"/>
      <c r="V14" s="15"/>
    </row>
    <row r="15" spans="1:22" x14ac:dyDescent="0.2">
      <c r="A15" s="1">
        <v>8</v>
      </c>
      <c r="B15" s="9">
        <v>41197</v>
      </c>
      <c r="C15" s="11">
        <v>17113401</v>
      </c>
      <c r="D15" s="13" t="s">
        <v>145</v>
      </c>
      <c r="E15" s="15">
        <v>160</v>
      </c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</row>
    <row r="16" spans="1:22" x14ac:dyDescent="0.2">
      <c r="A16" s="11">
        <v>8</v>
      </c>
      <c r="B16" s="12">
        <v>42866</v>
      </c>
      <c r="C16" s="11">
        <v>17113401</v>
      </c>
      <c r="D16" s="13" t="s">
        <v>145</v>
      </c>
      <c r="E16" s="15">
        <v>143</v>
      </c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</row>
    <row r="17" spans="1:22" x14ac:dyDescent="0.2">
      <c r="A17" s="11">
        <v>9</v>
      </c>
      <c r="B17" s="12">
        <v>42821</v>
      </c>
      <c r="C17" s="11">
        <v>17113406</v>
      </c>
      <c r="D17" s="13" t="s">
        <v>146</v>
      </c>
      <c r="E17" s="15" t="s">
        <v>127</v>
      </c>
      <c r="F17" s="15">
        <v>293</v>
      </c>
      <c r="G17" s="15" t="s">
        <v>127</v>
      </c>
      <c r="H17" s="15">
        <v>131.24799999999999</v>
      </c>
      <c r="I17" s="15">
        <v>679.13300000000004</v>
      </c>
      <c r="J17" s="15" t="s">
        <v>127</v>
      </c>
      <c r="K17" s="15" t="s">
        <v>127</v>
      </c>
      <c r="L17" s="15" t="s">
        <v>127</v>
      </c>
      <c r="M17" s="15">
        <v>13.3832</v>
      </c>
      <c r="N17" s="15">
        <v>7.8039300000000003</v>
      </c>
      <c r="O17" s="15">
        <v>246.25399999999999</v>
      </c>
      <c r="P17" s="15">
        <v>482.012</v>
      </c>
      <c r="Q17" s="15" t="s">
        <v>127</v>
      </c>
      <c r="R17" s="15" t="s">
        <v>127</v>
      </c>
      <c r="S17" s="15" t="s">
        <v>127</v>
      </c>
      <c r="T17" s="15">
        <v>7369.15</v>
      </c>
      <c r="U17" s="15">
        <v>307.875</v>
      </c>
      <c r="V17" s="15"/>
    </row>
    <row r="18" spans="1:22" x14ac:dyDescent="0.2">
      <c r="A18" s="11">
        <v>9</v>
      </c>
      <c r="B18" s="12">
        <v>43530</v>
      </c>
      <c r="C18" s="11">
        <v>17113406</v>
      </c>
      <c r="D18" s="13" t="s">
        <v>146</v>
      </c>
      <c r="E18" s="15">
        <v>67</v>
      </c>
      <c r="F18" s="15">
        <v>42</v>
      </c>
      <c r="G18" s="15" t="s">
        <v>127</v>
      </c>
      <c r="H18" s="15">
        <v>34.147100000000002</v>
      </c>
      <c r="I18" s="15">
        <v>37.528399999999998</v>
      </c>
      <c r="J18" s="15" t="s">
        <v>127</v>
      </c>
      <c r="K18" s="15" t="s">
        <v>127</v>
      </c>
      <c r="L18" s="15" t="s">
        <v>127</v>
      </c>
      <c r="M18" s="15">
        <v>4.2872000000000003</v>
      </c>
      <c r="N18" s="15" t="s">
        <v>127</v>
      </c>
      <c r="O18" s="15" t="s">
        <v>127</v>
      </c>
      <c r="P18" s="15">
        <v>11.2149</v>
      </c>
      <c r="Q18" s="15" t="s">
        <v>127</v>
      </c>
      <c r="R18" s="15" t="s">
        <v>127</v>
      </c>
      <c r="S18" s="15" t="s">
        <v>127</v>
      </c>
      <c r="T18" s="15">
        <v>24.991199999999999</v>
      </c>
      <c r="U18" s="15"/>
      <c r="V18" s="15"/>
    </row>
    <row r="19" spans="1:22" x14ac:dyDescent="0.2">
      <c r="A19" s="11">
        <v>10</v>
      </c>
      <c r="B19" s="12">
        <v>42821</v>
      </c>
      <c r="C19" s="11">
        <v>17113407</v>
      </c>
      <c r="D19" s="17" t="s">
        <v>149</v>
      </c>
      <c r="E19" s="15" t="s">
        <v>127</v>
      </c>
      <c r="F19" s="15" t="s">
        <v>127</v>
      </c>
      <c r="G19" s="15" t="s">
        <v>127</v>
      </c>
      <c r="H19" s="15">
        <v>50.275100000000002</v>
      </c>
      <c r="I19" s="15" t="s">
        <v>127</v>
      </c>
      <c r="J19" s="15" t="s">
        <v>127</v>
      </c>
      <c r="K19" s="15" t="s">
        <v>127</v>
      </c>
      <c r="L19" s="15" t="s">
        <v>127</v>
      </c>
      <c r="M19" s="15">
        <v>4.6734900000000001</v>
      </c>
      <c r="N19" s="15" t="s">
        <v>136</v>
      </c>
      <c r="O19" s="15">
        <v>50.154499999999999</v>
      </c>
      <c r="P19" s="15">
        <v>15.830500000000001</v>
      </c>
      <c r="Q19" s="15" t="s">
        <v>127</v>
      </c>
      <c r="R19" s="15" t="s">
        <v>127</v>
      </c>
      <c r="S19" s="15" t="s">
        <v>127</v>
      </c>
      <c r="T19" s="15">
        <v>1413.77</v>
      </c>
      <c r="U19" s="15">
        <v>39.409799999999997</v>
      </c>
      <c r="V19" s="15"/>
    </row>
    <row r="20" spans="1:22" x14ac:dyDescent="0.2">
      <c r="A20" s="11">
        <v>10</v>
      </c>
      <c r="B20" s="12">
        <v>43529</v>
      </c>
      <c r="C20" s="11">
        <v>17113407</v>
      </c>
      <c r="D20" s="17" t="s">
        <v>149</v>
      </c>
      <c r="E20" s="15" t="s">
        <v>127</v>
      </c>
      <c r="F20" s="15"/>
      <c r="G20" s="15" t="s">
        <v>127</v>
      </c>
      <c r="H20" s="15">
        <v>38.130699999999997</v>
      </c>
      <c r="I20" s="15">
        <v>44.745100000000001</v>
      </c>
      <c r="J20" s="15" t="s">
        <v>127</v>
      </c>
      <c r="K20" s="15" t="s">
        <v>127</v>
      </c>
      <c r="L20" s="15" t="s">
        <v>127</v>
      </c>
      <c r="M20" s="15">
        <v>4.2207999999999997</v>
      </c>
      <c r="N20" s="15" t="s">
        <v>127</v>
      </c>
      <c r="O20" s="15" t="s">
        <v>150</v>
      </c>
      <c r="P20" s="15">
        <v>2.2754099999999999</v>
      </c>
      <c r="Q20" s="15" t="s">
        <v>127</v>
      </c>
      <c r="R20" s="15" t="s">
        <v>127</v>
      </c>
      <c r="S20" s="15" t="s">
        <v>127</v>
      </c>
      <c r="T20" s="15" t="s">
        <v>127</v>
      </c>
      <c r="U20" s="15"/>
      <c r="V20" s="15"/>
    </row>
    <row r="21" spans="1:22" x14ac:dyDescent="0.2">
      <c r="A21" s="11">
        <v>11</v>
      </c>
      <c r="B21" s="12">
        <v>40554</v>
      </c>
      <c r="C21" s="11">
        <v>17113501</v>
      </c>
      <c r="D21" s="13" t="s">
        <v>152</v>
      </c>
      <c r="E21" s="15">
        <v>72185.695500000002</v>
      </c>
      <c r="F21" s="15"/>
      <c r="G21" s="15">
        <v>1.3412999999999999</v>
      </c>
      <c r="H21" s="15">
        <v>27.6995</v>
      </c>
      <c r="I21" s="15">
        <v>111.36620000000001</v>
      </c>
      <c r="J21" s="15">
        <v>0.373</v>
      </c>
      <c r="K21" s="16" t="s">
        <v>153</v>
      </c>
      <c r="L21" s="15"/>
      <c r="M21" s="15">
        <v>1261.4169999999999</v>
      </c>
      <c r="N21" s="15">
        <v>1.6278999999999999</v>
      </c>
      <c r="O21" s="15"/>
      <c r="P21" s="15">
        <v>6.4149000000000003</v>
      </c>
      <c r="Q21" s="15">
        <v>2.2797000000000001</v>
      </c>
      <c r="R21" s="15">
        <v>0.37440000000000001</v>
      </c>
      <c r="S21" s="15"/>
      <c r="T21" s="15"/>
      <c r="U21" s="15">
        <v>562.54570000000001</v>
      </c>
      <c r="V21" s="15"/>
    </row>
    <row r="22" spans="1:22" x14ac:dyDescent="0.2">
      <c r="A22" s="11">
        <v>11</v>
      </c>
      <c r="B22" s="12">
        <v>40554</v>
      </c>
      <c r="C22" s="11">
        <v>17113501</v>
      </c>
      <c r="D22" s="13" t="s">
        <v>152</v>
      </c>
      <c r="E22" s="15">
        <v>71035.687399999995</v>
      </c>
      <c r="F22" s="15"/>
      <c r="G22" s="15">
        <v>1.3203</v>
      </c>
      <c r="H22" s="15">
        <v>29.278500000000001</v>
      </c>
      <c r="I22" s="15">
        <v>109.8433</v>
      </c>
      <c r="J22" s="15">
        <v>0.28799999999999998</v>
      </c>
      <c r="K22" s="15" t="s">
        <v>127</v>
      </c>
      <c r="L22" s="15"/>
      <c r="M22" s="15">
        <v>1268.894</v>
      </c>
      <c r="N22" s="15">
        <v>2.4470000000000001</v>
      </c>
      <c r="O22" s="15"/>
      <c r="P22" s="15">
        <v>4.8141999999999996</v>
      </c>
      <c r="Q22" s="15">
        <v>2.1440999999999999</v>
      </c>
      <c r="R22" s="15">
        <v>0.1825</v>
      </c>
      <c r="S22" s="15"/>
      <c r="T22" s="15"/>
      <c r="U22" s="15">
        <v>567.63589999999999</v>
      </c>
      <c r="V22" s="15"/>
    </row>
    <row r="23" spans="1:22" x14ac:dyDescent="0.2">
      <c r="A23" s="11">
        <v>11</v>
      </c>
      <c r="B23" s="12">
        <v>43796</v>
      </c>
      <c r="C23" s="11">
        <v>17113501</v>
      </c>
      <c r="D23" s="13" t="s">
        <v>152</v>
      </c>
      <c r="E23" s="15">
        <v>131000</v>
      </c>
      <c r="F23" s="15"/>
      <c r="G23" s="15" t="s">
        <v>127</v>
      </c>
      <c r="H23" s="15">
        <v>30.8538</v>
      </c>
      <c r="I23" s="15">
        <v>147.99</v>
      </c>
      <c r="J23" s="15" t="s">
        <v>127</v>
      </c>
      <c r="K23" s="15" t="s">
        <v>127</v>
      </c>
      <c r="L23" s="15" t="s">
        <v>150</v>
      </c>
      <c r="M23" s="15">
        <v>1312.75</v>
      </c>
      <c r="N23" s="15">
        <v>3.3766600000000002</v>
      </c>
      <c r="O23" s="15" t="s">
        <v>139</v>
      </c>
      <c r="P23" s="15">
        <v>18.88</v>
      </c>
      <c r="Q23" s="15" t="s">
        <v>127</v>
      </c>
      <c r="R23" s="15" t="s">
        <v>155</v>
      </c>
      <c r="S23" s="15" t="s">
        <v>127</v>
      </c>
      <c r="T23" s="15">
        <v>6.7161799999999996</v>
      </c>
      <c r="U23" s="15"/>
      <c r="V23" s="15"/>
    </row>
    <row r="24" spans="1:22" x14ac:dyDescent="0.2">
      <c r="A24" s="11">
        <v>12</v>
      </c>
      <c r="B24" s="12">
        <v>42176</v>
      </c>
      <c r="C24" s="11">
        <v>17113503</v>
      </c>
      <c r="D24" s="13" t="s">
        <v>158</v>
      </c>
      <c r="E24" s="15">
        <v>175</v>
      </c>
      <c r="F24" s="15">
        <v>62</v>
      </c>
      <c r="G24" s="15" t="s">
        <v>127</v>
      </c>
      <c r="H24" s="15">
        <v>25.950600000000001</v>
      </c>
      <c r="I24" s="15">
        <v>44.367199999999997</v>
      </c>
      <c r="J24" s="15" t="s">
        <v>127</v>
      </c>
      <c r="K24" s="15" t="s">
        <v>127</v>
      </c>
      <c r="L24" s="15" t="s">
        <v>127</v>
      </c>
      <c r="M24" s="15">
        <v>3.4299499999999998</v>
      </c>
      <c r="N24" s="15" t="s">
        <v>127</v>
      </c>
      <c r="O24" s="15" t="s">
        <v>127</v>
      </c>
      <c r="P24" s="15" t="s">
        <v>127</v>
      </c>
      <c r="Q24" s="16" t="s">
        <v>127</v>
      </c>
      <c r="R24" s="16" t="s">
        <v>127</v>
      </c>
      <c r="S24" s="16" t="s">
        <v>127</v>
      </c>
      <c r="T24" s="16" t="s">
        <v>140</v>
      </c>
      <c r="U24" s="15"/>
      <c r="V24" s="15"/>
    </row>
    <row r="25" spans="1:22" x14ac:dyDescent="0.2">
      <c r="A25" s="11">
        <v>13</v>
      </c>
      <c r="B25" s="12">
        <v>42253</v>
      </c>
      <c r="C25" s="11">
        <v>17113504</v>
      </c>
      <c r="D25" s="13" t="s">
        <v>160</v>
      </c>
      <c r="E25" s="15">
        <v>38.299999999999997</v>
      </c>
      <c r="F25" s="15">
        <v>48.5</v>
      </c>
      <c r="G25" s="15" t="s">
        <v>127</v>
      </c>
      <c r="H25" s="15">
        <v>58.440899999999999</v>
      </c>
      <c r="I25" s="15">
        <v>76.310900000000004</v>
      </c>
      <c r="J25" s="15" t="s">
        <v>127</v>
      </c>
      <c r="K25" s="15" t="s">
        <v>127</v>
      </c>
      <c r="L25" s="15" t="s">
        <v>127</v>
      </c>
      <c r="M25" s="15" t="s">
        <v>136</v>
      </c>
      <c r="N25" s="15" t="s">
        <v>127</v>
      </c>
      <c r="O25" s="15" t="s">
        <v>127</v>
      </c>
      <c r="P25" s="15" t="s">
        <v>127</v>
      </c>
      <c r="Q25" s="15" t="s">
        <v>140</v>
      </c>
      <c r="R25" s="15" t="s">
        <v>127</v>
      </c>
      <c r="S25" s="15" t="s">
        <v>127</v>
      </c>
      <c r="T25" s="15">
        <v>78.437799999999996</v>
      </c>
      <c r="U25" s="15">
        <v>328.19600000000003</v>
      </c>
      <c r="V25" s="15"/>
    </row>
    <row r="26" spans="1:22" ht="15" customHeight="1" x14ac:dyDescent="0.2">
      <c r="A26" s="11">
        <v>13</v>
      </c>
      <c r="B26" s="12">
        <v>43613</v>
      </c>
      <c r="C26" s="11">
        <v>17113504</v>
      </c>
      <c r="D26" s="13" t="s">
        <v>160</v>
      </c>
      <c r="E26" s="15">
        <v>183800</v>
      </c>
      <c r="F26" s="15">
        <v>200890</v>
      </c>
      <c r="G26" s="15" t="s">
        <v>127</v>
      </c>
      <c r="H26" s="15">
        <v>48.3003</v>
      </c>
      <c r="I26" s="15">
        <v>220.333</v>
      </c>
      <c r="J26" s="15" t="s">
        <v>127</v>
      </c>
      <c r="K26" s="15" t="s">
        <v>127</v>
      </c>
      <c r="L26" s="15" t="s">
        <v>127</v>
      </c>
      <c r="M26" s="15">
        <v>389.52100000000002</v>
      </c>
      <c r="N26" s="15" t="s">
        <v>136</v>
      </c>
      <c r="O26" s="15" t="s">
        <v>127</v>
      </c>
      <c r="P26" s="15" t="s">
        <v>136</v>
      </c>
      <c r="Q26" s="15" t="s">
        <v>127</v>
      </c>
      <c r="R26" s="15" t="s">
        <v>127</v>
      </c>
      <c r="S26" s="15" t="s">
        <v>127</v>
      </c>
      <c r="T26" s="15" t="s">
        <v>161</v>
      </c>
      <c r="U26" s="15"/>
      <c r="V26" s="15"/>
    </row>
    <row r="27" spans="1:22" x14ac:dyDescent="0.2">
      <c r="A27" s="11">
        <v>14</v>
      </c>
      <c r="B27" s="12">
        <v>43613</v>
      </c>
      <c r="C27" s="11">
        <v>17113504</v>
      </c>
      <c r="D27" s="13" t="s">
        <v>163</v>
      </c>
      <c r="E27" s="15">
        <v>410</v>
      </c>
      <c r="F27" s="15">
        <v>330</v>
      </c>
      <c r="G27" s="15" t="s">
        <v>127</v>
      </c>
      <c r="H27" s="15">
        <v>35.284799999999997</v>
      </c>
      <c r="I27" s="15">
        <v>35.8217</v>
      </c>
      <c r="J27" s="15" t="s">
        <v>127</v>
      </c>
      <c r="K27" s="15" t="s">
        <v>127</v>
      </c>
      <c r="L27" s="15" t="s">
        <v>127</v>
      </c>
      <c r="M27" s="15">
        <v>2.77346</v>
      </c>
      <c r="N27" s="15" t="s">
        <v>136</v>
      </c>
      <c r="O27" s="15" t="s">
        <v>127</v>
      </c>
      <c r="P27" s="15" t="s">
        <v>136</v>
      </c>
      <c r="Q27" s="15" t="s">
        <v>127</v>
      </c>
      <c r="R27" s="15" t="s">
        <v>127</v>
      </c>
      <c r="S27" s="15" t="s">
        <v>127</v>
      </c>
      <c r="T27" s="15" t="s">
        <v>161</v>
      </c>
      <c r="U27" s="15"/>
      <c r="V27" s="15"/>
    </row>
    <row r="28" spans="1:22" x14ac:dyDescent="0.2">
      <c r="A28" s="11">
        <v>15</v>
      </c>
      <c r="B28" s="12">
        <v>41708</v>
      </c>
      <c r="C28" s="11">
        <v>17113506</v>
      </c>
      <c r="D28" s="13" t="s">
        <v>165</v>
      </c>
      <c r="E28" s="15">
        <v>295590</v>
      </c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</row>
    <row r="29" spans="1:22" x14ac:dyDescent="0.2">
      <c r="A29" s="11">
        <v>15</v>
      </c>
      <c r="B29" s="12">
        <v>41816</v>
      </c>
      <c r="C29" s="11">
        <v>17113506</v>
      </c>
      <c r="D29" s="13" t="s">
        <v>165</v>
      </c>
      <c r="E29" s="15">
        <v>260282.85389999999</v>
      </c>
      <c r="F29" s="15">
        <v>295894.99479999999</v>
      </c>
      <c r="G29" s="15"/>
      <c r="H29" s="15"/>
      <c r="I29" s="15">
        <v>7.9091999999999996E-2</v>
      </c>
      <c r="J29" s="15"/>
      <c r="K29" s="15"/>
      <c r="L29" s="15"/>
      <c r="M29" s="82">
        <v>506</v>
      </c>
      <c r="N29" s="15"/>
      <c r="O29" s="15"/>
      <c r="P29" s="15" t="s">
        <v>167</v>
      </c>
      <c r="Q29" s="15"/>
      <c r="R29" s="15"/>
      <c r="S29" s="15"/>
      <c r="T29" s="15"/>
      <c r="U29" s="15"/>
      <c r="V29" s="15"/>
    </row>
    <row r="30" spans="1:22" x14ac:dyDescent="0.2">
      <c r="A30" s="11">
        <v>15</v>
      </c>
      <c r="B30" s="12">
        <v>42157</v>
      </c>
      <c r="C30" s="11">
        <v>17113506</v>
      </c>
      <c r="D30" s="13" t="s">
        <v>165</v>
      </c>
      <c r="E30" s="15">
        <v>269553</v>
      </c>
      <c r="F30" s="15">
        <v>229187</v>
      </c>
      <c r="G30" s="15" t="s">
        <v>127</v>
      </c>
      <c r="H30" s="15">
        <v>47.833500000000001</v>
      </c>
      <c r="I30" s="15">
        <v>270.762</v>
      </c>
      <c r="J30" s="15" t="s">
        <v>127</v>
      </c>
      <c r="K30" s="15" t="s">
        <v>127</v>
      </c>
      <c r="L30" s="15" t="s">
        <v>127</v>
      </c>
      <c r="M30" s="15">
        <v>236.17</v>
      </c>
      <c r="N30" s="15" t="s">
        <v>127</v>
      </c>
      <c r="O30" s="15" t="s">
        <v>127</v>
      </c>
      <c r="P30" s="15">
        <v>71.680400000000006</v>
      </c>
      <c r="Q30" s="15" t="s">
        <v>127</v>
      </c>
      <c r="R30" s="15" t="s">
        <v>127</v>
      </c>
      <c r="S30" s="15">
        <v>673.61900000000003</v>
      </c>
      <c r="T30" s="15">
        <v>22.61</v>
      </c>
      <c r="U30" s="15"/>
      <c r="V30" s="15"/>
    </row>
    <row r="31" spans="1:22" x14ac:dyDescent="0.2">
      <c r="A31" s="11">
        <v>15</v>
      </c>
      <c r="B31" s="12">
        <v>42892</v>
      </c>
      <c r="C31" s="11">
        <v>17113506</v>
      </c>
      <c r="D31" s="13" t="s">
        <v>165</v>
      </c>
      <c r="E31" s="15">
        <v>80390</v>
      </c>
      <c r="F31" s="15">
        <v>82369</v>
      </c>
      <c r="G31" s="15" t="s">
        <v>127</v>
      </c>
      <c r="H31" s="15">
        <v>44.466200000000001</v>
      </c>
      <c r="I31" s="15">
        <v>204.15</v>
      </c>
      <c r="J31" s="15" t="s">
        <v>127</v>
      </c>
      <c r="K31" s="15" t="s">
        <v>127</v>
      </c>
      <c r="L31" s="15" t="s">
        <v>127</v>
      </c>
      <c r="M31" s="15">
        <v>161.078</v>
      </c>
      <c r="N31" s="15" t="s">
        <v>127</v>
      </c>
      <c r="O31" s="15" t="s">
        <v>136</v>
      </c>
      <c r="P31" s="15">
        <v>9.1676599999999997</v>
      </c>
      <c r="Q31" s="15" t="s">
        <v>127</v>
      </c>
      <c r="R31" s="15">
        <v>523.71</v>
      </c>
      <c r="S31" s="15"/>
      <c r="T31" s="15" t="s">
        <v>161</v>
      </c>
      <c r="U31" s="15">
        <v>674.303</v>
      </c>
      <c r="V31" s="15"/>
    </row>
    <row r="32" spans="1:22" x14ac:dyDescent="0.2">
      <c r="A32" s="11">
        <v>15</v>
      </c>
      <c r="B32" s="12">
        <v>43514</v>
      </c>
      <c r="C32" s="11">
        <v>17113506</v>
      </c>
      <c r="D32" s="13" t="s">
        <v>165</v>
      </c>
      <c r="E32" s="15">
        <v>482490</v>
      </c>
      <c r="F32" s="15">
        <v>384400</v>
      </c>
      <c r="G32" s="15" t="s">
        <v>127</v>
      </c>
      <c r="H32" s="15">
        <v>49.276000000000003</v>
      </c>
      <c r="I32" s="15">
        <v>307.84500000000003</v>
      </c>
      <c r="J32" s="15" t="s">
        <v>127</v>
      </c>
      <c r="K32" s="15" t="s">
        <v>127</v>
      </c>
      <c r="L32" s="15" t="s">
        <v>127</v>
      </c>
      <c r="M32" s="15">
        <v>482.01400000000001</v>
      </c>
      <c r="N32" s="15" t="s">
        <v>127</v>
      </c>
      <c r="O32" s="15">
        <v>2.7918099999999999</v>
      </c>
      <c r="P32" s="15">
        <v>5.9228699999999996</v>
      </c>
      <c r="Q32" s="15" t="s">
        <v>127</v>
      </c>
      <c r="R32" s="15" t="s">
        <v>127</v>
      </c>
      <c r="S32" s="15" t="s">
        <v>127</v>
      </c>
      <c r="T32" s="15">
        <v>10.3992</v>
      </c>
      <c r="U32" s="15"/>
      <c r="V32" s="15"/>
    </row>
    <row r="33" spans="1:23" x14ac:dyDescent="0.2">
      <c r="A33" s="11">
        <v>15</v>
      </c>
      <c r="B33" s="12">
        <v>43612</v>
      </c>
      <c r="C33" s="11">
        <v>17113506</v>
      </c>
      <c r="D33" s="13" t="s">
        <v>165</v>
      </c>
      <c r="E33" s="15">
        <v>362400</v>
      </c>
      <c r="F33" s="15">
        <v>308000</v>
      </c>
      <c r="G33" s="15" t="s">
        <v>127</v>
      </c>
      <c r="H33" s="15">
        <v>46.888500000000001</v>
      </c>
      <c r="I33" s="15">
        <v>289.08499999999998</v>
      </c>
      <c r="J33" s="15" t="s">
        <v>127</v>
      </c>
      <c r="K33" s="15" t="s">
        <v>127</v>
      </c>
      <c r="L33" s="15" t="s">
        <v>127</v>
      </c>
      <c r="M33" s="15">
        <v>475.12700000000001</v>
      </c>
      <c r="N33" s="15" t="s">
        <v>136</v>
      </c>
      <c r="O33" s="15" t="s">
        <v>161</v>
      </c>
      <c r="P33" s="15">
        <v>4.9459999999999997</v>
      </c>
      <c r="Q33" s="15" t="s">
        <v>127</v>
      </c>
      <c r="R33" s="15" t="s">
        <v>127</v>
      </c>
      <c r="S33" s="15" t="s">
        <v>127</v>
      </c>
      <c r="T33" s="15" t="s">
        <v>161</v>
      </c>
      <c r="U33" s="15"/>
      <c r="V33" s="15"/>
    </row>
    <row r="34" spans="1:23" x14ac:dyDescent="0.2">
      <c r="A34" s="11">
        <v>16</v>
      </c>
      <c r="B34" s="12">
        <v>42822</v>
      </c>
      <c r="C34" s="11">
        <v>17113507</v>
      </c>
      <c r="D34" s="13" t="s">
        <v>173</v>
      </c>
      <c r="E34" s="15">
        <v>167700</v>
      </c>
      <c r="F34" s="15">
        <v>65973.840100000001</v>
      </c>
      <c r="G34" s="15" t="s">
        <v>127</v>
      </c>
      <c r="H34" s="15">
        <v>21.3034</v>
      </c>
      <c r="I34" s="15">
        <v>42.029400000000003</v>
      </c>
      <c r="J34" s="15" t="s">
        <v>127</v>
      </c>
      <c r="K34" s="15" t="s">
        <v>127</v>
      </c>
      <c r="L34" s="15" t="s">
        <v>127</v>
      </c>
      <c r="M34" s="15">
        <v>30.815300000000001</v>
      </c>
      <c r="N34" s="15" t="s">
        <v>127</v>
      </c>
      <c r="O34" s="15" t="s">
        <v>136</v>
      </c>
      <c r="P34" s="15">
        <v>13.0159</v>
      </c>
      <c r="Q34" s="15" t="s">
        <v>127</v>
      </c>
      <c r="R34" s="15" t="s">
        <v>127</v>
      </c>
      <c r="S34" s="15" t="s">
        <v>127</v>
      </c>
      <c r="T34" s="15">
        <v>19.045500000000001</v>
      </c>
      <c r="U34" s="15">
        <v>199.494</v>
      </c>
      <c r="V34" s="15"/>
    </row>
    <row r="35" spans="1:23" x14ac:dyDescent="0.2">
      <c r="A35" s="3">
        <v>16</v>
      </c>
      <c r="B35" s="12">
        <v>43122</v>
      </c>
      <c r="C35" s="11">
        <v>17113507</v>
      </c>
      <c r="D35" s="13" t="s">
        <v>173</v>
      </c>
      <c r="E35" s="15">
        <v>173600</v>
      </c>
      <c r="F35" s="15">
        <v>105035</v>
      </c>
      <c r="G35" s="15" t="s">
        <v>127</v>
      </c>
      <c r="H35" s="15">
        <v>44.558500000000002</v>
      </c>
      <c r="I35" s="15">
        <v>188.21</v>
      </c>
      <c r="J35" s="15" t="s">
        <v>127</v>
      </c>
      <c r="K35" s="15" t="s">
        <v>127</v>
      </c>
      <c r="L35" s="15" t="s">
        <v>127</v>
      </c>
      <c r="M35" s="15">
        <v>35.110399999999998</v>
      </c>
      <c r="N35" s="15" t="s">
        <v>127</v>
      </c>
      <c r="O35" s="15" t="s">
        <v>127</v>
      </c>
      <c r="P35" s="15">
        <v>97.8904</v>
      </c>
      <c r="Q35" s="15" t="s">
        <v>127</v>
      </c>
      <c r="R35" s="15" t="s">
        <v>127</v>
      </c>
      <c r="S35" s="15" t="s">
        <v>127</v>
      </c>
      <c r="T35" s="15">
        <v>10.7485</v>
      </c>
      <c r="U35" s="15">
        <v>626.76900000000001</v>
      </c>
      <c r="V35" s="15"/>
    </row>
    <row r="36" spans="1:23" ht="15" customHeight="1" x14ac:dyDescent="0.2">
      <c r="A36" s="11">
        <v>16</v>
      </c>
      <c r="B36" s="12">
        <v>43507</v>
      </c>
      <c r="C36" s="11">
        <v>17113507</v>
      </c>
      <c r="D36" s="13" t="s">
        <v>173</v>
      </c>
      <c r="E36" s="15">
        <v>190340</v>
      </c>
      <c r="F36" s="15">
        <v>113600</v>
      </c>
      <c r="G36" s="15" t="s">
        <v>127</v>
      </c>
      <c r="H36" s="15">
        <v>58.312899999999999</v>
      </c>
      <c r="I36" s="15">
        <v>204.24600000000001</v>
      </c>
      <c r="J36" s="15" t="s">
        <v>127</v>
      </c>
      <c r="K36" s="15" t="s">
        <v>127</v>
      </c>
      <c r="L36" s="15" t="s">
        <v>127</v>
      </c>
      <c r="M36" s="15">
        <v>38.244900000000001</v>
      </c>
      <c r="N36" s="15" t="s">
        <v>127</v>
      </c>
      <c r="O36" s="15" t="s">
        <v>127</v>
      </c>
      <c r="P36" s="15">
        <v>20.984400000000001</v>
      </c>
      <c r="Q36" s="15" t="s">
        <v>127</v>
      </c>
      <c r="R36" s="15" t="s">
        <v>127</v>
      </c>
      <c r="S36" s="15" t="s">
        <v>127</v>
      </c>
      <c r="T36" s="15">
        <v>16.0671</v>
      </c>
      <c r="U36" s="15"/>
      <c r="V36" s="15"/>
    </row>
    <row r="37" spans="1:23" x14ac:dyDescent="0.2">
      <c r="A37" s="11">
        <v>17</v>
      </c>
      <c r="B37" s="9">
        <v>40490</v>
      </c>
      <c r="C37" s="1">
        <v>17113601</v>
      </c>
      <c r="D37" s="18" t="s">
        <v>278</v>
      </c>
      <c r="E37" s="15">
        <v>9</v>
      </c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</row>
    <row r="38" spans="1:23" ht="15.75" customHeight="1" x14ac:dyDescent="0.2">
      <c r="A38" s="11">
        <v>17</v>
      </c>
      <c r="B38" s="9">
        <v>40713</v>
      </c>
      <c r="C38" s="1">
        <v>17113601</v>
      </c>
      <c r="D38" s="18" t="s">
        <v>278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</row>
    <row r="39" spans="1:23" ht="15" customHeight="1" x14ac:dyDescent="0.2">
      <c r="A39" s="11">
        <v>17</v>
      </c>
      <c r="B39" s="9">
        <v>40776</v>
      </c>
      <c r="C39" s="1">
        <v>17113601</v>
      </c>
      <c r="D39" s="18" t="s">
        <v>278</v>
      </c>
      <c r="E39" s="15">
        <v>44</v>
      </c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</row>
    <row r="40" spans="1:23" ht="15" customHeight="1" x14ac:dyDescent="0.2">
      <c r="A40" s="11">
        <v>18</v>
      </c>
      <c r="B40" s="12">
        <v>42176</v>
      </c>
      <c r="C40" s="11">
        <v>17113602</v>
      </c>
      <c r="D40" s="13" t="s">
        <v>175</v>
      </c>
      <c r="E40" s="15">
        <v>303</v>
      </c>
      <c r="F40" s="15">
        <v>262</v>
      </c>
      <c r="G40" s="15" t="s">
        <v>127</v>
      </c>
      <c r="H40" s="15">
        <v>40.7819</v>
      </c>
      <c r="I40" s="15">
        <v>75.027199999999993</v>
      </c>
      <c r="J40" s="15" t="s">
        <v>127</v>
      </c>
      <c r="K40" s="15" t="s">
        <v>127</v>
      </c>
      <c r="L40" s="15" t="s">
        <v>127</v>
      </c>
      <c r="M40" s="15">
        <v>3.17455</v>
      </c>
      <c r="N40" s="15" t="s">
        <v>127</v>
      </c>
      <c r="O40" s="15" t="s">
        <v>127</v>
      </c>
      <c r="P40" s="15" t="s">
        <v>127</v>
      </c>
      <c r="Q40" s="16" t="s">
        <v>127</v>
      </c>
      <c r="R40" s="16" t="s">
        <v>127</v>
      </c>
      <c r="S40" s="16" t="s">
        <v>127</v>
      </c>
      <c r="T40" s="16" t="s">
        <v>140</v>
      </c>
      <c r="U40" s="15"/>
      <c r="V40" s="15"/>
    </row>
    <row r="41" spans="1:23" x14ac:dyDescent="0.2">
      <c r="A41" s="11">
        <v>18</v>
      </c>
      <c r="B41" s="12">
        <v>43598</v>
      </c>
      <c r="C41" s="11">
        <v>17113602</v>
      </c>
      <c r="D41" s="13" t="s">
        <v>175</v>
      </c>
      <c r="E41" s="15">
        <v>304</v>
      </c>
      <c r="F41" s="15">
        <v>196</v>
      </c>
      <c r="G41" s="15" t="s">
        <v>127</v>
      </c>
      <c r="H41" s="15">
        <v>40.724499999999999</v>
      </c>
      <c r="I41" s="15">
        <v>76.645600000000002</v>
      </c>
      <c r="J41" s="15" t="s">
        <v>127</v>
      </c>
      <c r="K41" s="15" t="s">
        <v>127</v>
      </c>
      <c r="L41" s="15" t="s">
        <v>127</v>
      </c>
      <c r="M41" s="15" t="s">
        <v>150</v>
      </c>
      <c r="N41" s="15" t="s">
        <v>127</v>
      </c>
      <c r="O41" s="15" t="s">
        <v>127</v>
      </c>
      <c r="P41" s="15" t="s">
        <v>127</v>
      </c>
      <c r="Q41" s="15" t="s">
        <v>127</v>
      </c>
      <c r="R41" s="15" t="s">
        <v>127</v>
      </c>
      <c r="S41" s="15" t="s">
        <v>127</v>
      </c>
      <c r="T41" s="15" t="s">
        <v>161</v>
      </c>
      <c r="U41" s="15"/>
      <c r="V41" s="15"/>
      <c r="W41" s="59"/>
    </row>
    <row r="42" spans="1:23" x14ac:dyDescent="0.2">
      <c r="A42" s="11">
        <v>19</v>
      </c>
      <c r="B42" s="12">
        <v>40209</v>
      </c>
      <c r="C42" s="11">
        <v>17113603</v>
      </c>
      <c r="D42" s="13" t="s">
        <v>177</v>
      </c>
      <c r="E42" s="15">
        <v>58</v>
      </c>
      <c r="F42" s="15"/>
      <c r="G42" s="15" t="s">
        <v>127</v>
      </c>
      <c r="H42" s="15">
        <v>33.392200000000003</v>
      </c>
      <c r="I42" s="15">
        <v>61.888300000000001</v>
      </c>
      <c r="J42" s="15"/>
      <c r="K42" s="15" t="s">
        <v>127</v>
      </c>
      <c r="L42" s="15"/>
      <c r="M42" s="15">
        <v>2.4872999999999998</v>
      </c>
      <c r="N42" s="15" t="s">
        <v>128</v>
      </c>
      <c r="O42" s="15"/>
      <c r="P42" s="15">
        <v>2.5118999999999998</v>
      </c>
      <c r="Q42" s="15">
        <v>1.3354999999999999</v>
      </c>
      <c r="R42" s="15">
        <v>0.88200000000000001</v>
      </c>
      <c r="S42" s="15"/>
      <c r="T42" s="15"/>
      <c r="U42" s="15"/>
      <c r="V42" s="15"/>
    </row>
    <row r="43" spans="1:23" x14ac:dyDescent="0.2">
      <c r="A43" s="11">
        <v>19</v>
      </c>
      <c r="B43" s="12">
        <v>40674</v>
      </c>
      <c r="C43" s="11">
        <v>17113603</v>
      </c>
      <c r="D43" s="13" t="s">
        <v>177</v>
      </c>
      <c r="E43" s="15">
        <v>215</v>
      </c>
      <c r="F43" s="15"/>
      <c r="G43" s="15" t="s">
        <v>127</v>
      </c>
      <c r="H43" s="15">
        <v>35.707599999999999</v>
      </c>
      <c r="I43" s="15">
        <v>66.857799999999997</v>
      </c>
      <c r="J43" s="15" t="s">
        <v>127</v>
      </c>
      <c r="K43" s="15" t="s">
        <v>127</v>
      </c>
      <c r="L43" s="15"/>
      <c r="M43" s="15">
        <v>3.9980000000000002</v>
      </c>
      <c r="N43" s="15" t="s">
        <v>133</v>
      </c>
      <c r="O43" s="15" t="s">
        <v>127</v>
      </c>
      <c r="P43" s="15" t="s">
        <v>127</v>
      </c>
      <c r="Q43" s="15">
        <v>1.4681</v>
      </c>
      <c r="R43" s="15">
        <v>2.4685000000000001</v>
      </c>
      <c r="S43" s="15"/>
      <c r="T43" s="15"/>
      <c r="U43" s="15" t="s">
        <v>134</v>
      </c>
      <c r="V43" s="15"/>
    </row>
    <row r="44" spans="1:23" x14ac:dyDescent="0.2">
      <c r="A44" s="11">
        <v>19</v>
      </c>
      <c r="B44" s="12">
        <v>41984</v>
      </c>
      <c r="C44" s="11">
        <v>17113603</v>
      </c>
      <c r="D44" s="13" t="s">
        <v>177</v>
      </c>
      <c r="E44" s="15">
        <v>68.099999999999994</v>
      </c>
      <c r="F44" s="15">
        <v>39.700000000000003</v>
      </c>
      <c r="G44" s="15"/>
      <c r="H44" s="15"/>
      <c r="I44" s="15"/>
      <c r="J44" s="15"/>
      <c r="K44" s="15"/>
      <c r="L44" s="15"/>
      <c r="M44" s="82" t="s">
        <v>140</v>
      </c>
      <c r="N44" s="15"/>
      <c r="O44" s="15"/>
      <c r="P44" s="15"/>
      <c r="Q44" s="15"/>
      <c r="R44" s="15"/>
      <c r="S44" s="15"/>
      <c r="T44" s="15"/>
      <c r="U44" s="15"/>
      <c r="V44" s="15"/>
    </row>
    <row r="45" spans="1:23" x14ac:dyDescent="0.2">
      <c r="A45" s="11">
        <v>19</v>
      </c>
      <c r="B45" s="12">
        <v>42890</v>
      </c>
      <c r="C45" s="11">
        <v>17113603</v>
      </c>
      <c r="D45" s="13" t="s">
        <v>177</v>
      </c>
      <c r="E45" s="15">
        <v>482</v>
      </c>
      <c r="F45" s="15">
        <v>17657</v>
      </c>
      <c r="G45" s="15" t="s">
        <v>127</v>
      </c>
      <c r="H45" s="15">
        <v>34.066699999999997</v>
      </c>
      <c r="I45" s="15">
        <v>69.009100000000004</v>
      </c>
      <c r="J45" s="15" t="s">
        <v>127</v>
      </c>
      <c r="K45" s="15" t="s">
        <v>127</v>
      </c>
      <c r="L45" s="15" t="s">
        <v>127</v>
      </c>
      <c r="M45" s="15">
        <v>7.3686299999999996</v>
      </c>
      <c r="N45" s="15" t="s">
        <v>127</v>
      </c>
      <c r="O45" s="15" t="s">
        <v>127</v>
      </c>
      <c r="P45" s="15" t="s">
        <v>136</v>
      </c>
      <c r="Q45" s="15" t="s">
        <v>127</v>
      </c>
      <c r="R45" s="15">
        <v>390.75400000000002</v>
      </c>
      <c r="S45" s="15"/>
      <c r="T45" s="15" t="s">
        <v>161</v>
      </c>
      <c r="U45" s="15">
        <v>459.529</v>
      </c>
      <c r="V45" s="15"/>
    </row>
    <row r="46" spans="1:23" x14ac:dyDescent="0.2">
      <c r="A46" s="11">
        <v>19</v>
      </c>
      <c r="B46" s="19">
        <v>43117</v>
      </c>
      <c r="C46" s="11">
        <v>17113603</v>
      </c>
      <c r="D46" s="13" t="s">
        <v>177</v>
      </c>
      <c r="E46" s="15">
        <v>824</v>
      </c>
      <c r="F46" s="15"/>
      <c r="G46" s="15" t="s">
        <v>127</v>
      </c>
      <c r="H46" s="15">
        <v>35.8932</v>
      </c>
      <c r="I46" s="15">
        <v>70.5214</v>
      </c>
      <c r="J46" s="15" t="s">
        <v>127</v>
      </c>
      <c r="K46" s="15" t="s">
        <v>127</v>
      </c>
      <c r="L46" s="15" t="s">
        <v>127</v>
      </c>
      <c r="M46" s="15">
        <v>6.4117300000000004</v>
      </c>
      <c r="N46" s="15" t="s">
        <v>127</v>
      </c>
      <c r="O46" s="15" t="s">
        <v>127</v>
      </c>
      <c r="P46" s="15" t="s">
        <v>136</v>
      </c>
      <c r="Q46" s="15" t="s">
        <v>127</v>
      </c>
      <c r="R46" s="15" t="s">
        <v>127</v>
      </c>
      <c r="S46" s="15" t="s">
        <v>127</v>
      </c>
      <c r="T46" s="15">
        <v>6.8201999999999998</v>
      </c>
      <c r="U46" s="15">
        <v>406.36599999999999</v>
      </c>
      <c r="V46" s="15"/>
    </row>
    <row r="47" spans="1:23" x14ac:dyDescent="0.2">
      <c r="A47" s="11">
        <v>19</v>
      </c>
      <c r="B47" s="12">
        <v>43507</v>
      </c>
      <c r="C47" s="11">
        <v>17113603</v>
      </c>
      <c r="D47" s="13" t="s">
        <v>177</v>
      </c>
      <c r="E47" s="15">
        <v>736</v>
      </c>
      <c r="F47" s="15">
        <v>485</v>
      </c>
      <c r="G47" s="15" t="s">
        <v>127</v>
      </c>
      <c r="H47" s="15">
        <v>34.953099999999999</v>
      </c>
      <c r="I47" s="15">
        <v>72.924999999999997</v>
      </c>
      <c r="J47" s="15" t="s">
        <v>127</v>
      </c>
      <c r="K47" s="15" t="s">
        <v>127</v>
      </c>
      <c r="L47" s="15" t="s">
        <v>127</v>
      </c>
      <c r="M47" s="15">
        <v>4.86747</v>
      </c>
      <c r="N47" s="15" t="s">
        <v>127</v>
      </c>
      <c r="O47" s="15" t="s">
        <v>127</v>
      </c>
      <c r="P47" s="15" t="s">
        <v>127</v>
      </c>
      <c r="Q47" s="15" t="s">
        <v>127</v>
      </c>
      <c r="R47" s="15" t="s">
        <v>127</v>
      </c>
      <c r="S47" s="15" t="s">
        <v>127</v>
      </c>
      <c r="T47" s="15">
        <v>11.743399999999999</v>
      </c>
      <c r="U47" s="15"/>
      <c r="V47" s="15"/>
    </row>
    <row r="48" spans="1:23" x14ac:dyDescent="0.2">
      <c r="A48" s="11">
        <v>20</v>
      </c>
      <c r="B48" s="12">
        <v>40296</v>
      </c>
      <c r="C48" s="11">
        <v>17113604</v>
      </c>
      <c r="D48" s="13" t="s">
        <v>182</v>
      </c>
      <c r="E48" s="15">
        <v>510</v>
      </c>
      <c r="F48" s="15"/>
      <c r="G48" s="15" t="s">
        <v>127</v>
      </c>
      <c r="H48" s="15">
        <v>46.498800000000003</v>
      </c>
      <c r="I48" s="15">
        <v>55.300400000000003</v>
      </c>
      <c r="J48" s="15" t="s">
        <v>127</v>
      </c>
      <c r="K48" s="15"/>
      <c r="L48" s="15"/>
      <c r="M48" s="15">
        <v>7.0114999999999998</v>
      </c>
      <c r="N48" s="15" t="s">
        <v>128</v>
      </c>
      <c r="O48" s="15"/>
      <c r="P48" s="15" t="s">
        <v>128</v>
      </c>
      <c r="Q48" s="15" t="s">
        <v>183</v>
      </c>
      <c r="R48" s="15">
        <v>0.1855</v>
      </c>
      <c r="S48" s="15"/>
      <c r="T48" s="15"/>
      <c r="U48" s="15"/>
      <c r="V48" s="15"/>
    </row>
    <row r="49" spans="1:23" ht="15.75" customHeight="1" x14ac:dyDescent="0.2">
      <c r="A49" s="11">
        <v>20</v>
      </c>
      <c r="B49" s="12">
        <v>40527</v>
      </c>
      <c r="C49" s="11">
        <v>17113604</v>
      </c>
      <c r="D49" s="13" t="s">
        <v>182</v>
      </c>
      <c r="E49" s="15">
        <v>5755</v>
      </c>
      <c r="F49" s="15"/>
      <c r="G49" s="15" t="s">
        <v>127</v>
      </c>
      <c r="H49" s="15">
        <v>34.375300000000003</v>
      </c>
      <c r="I49" s="15">
        <v>52.018599999999999</v>
      </c>
      <c r="J49" s="15" t="s">
        <v>127</v>
      </c>
      <c r="K49" s="15" t="s">
        <v>127</v>
      </c>
      <c r="L49" s="15"/>
      <c r="M49" s="15">
        <v>11.921200000000001</v>
      </c>
      <c r="N49" s="15" t="s">
        <v>127</v>
      </c>
      <c r="O49" s="15"/>
      <c r="P49" s="15" t="s">
        <v>127</v>
      </c>
      <c r="Q49" s="15">
        <v>1.3694</v>
      </c>
      <c r="R49" s="15">
        <v>0.1283</v>
      </c>
      <c r="S49" s="15"/>
      <c r="T49" s="15"/>
      <c r="U49" s="15" t="s">
        <v>134</v>
      </c>
      <c r="V49" s="15"/>
    </row>
    <row r="50" spans="1:23" x14ac:dyDescent="0.2">
      <c r="A50" s="11">
        <v>20</v>
      </c>
      <c r="B50" s="12">
        <v>42892</v>
      </c>
      <c r="C50" s="11">
        <v>17113604</v>
      </c>
      <c r="D50" s="13" t="s">
        <v>182</v>
      </c>
      <c r="E50" s="15">
        <v>1805</v>
      </c>
      <c r="F50" s="15">
        <v>1604</v>
      </c>
      <c r="G50" s="15" t="s">
        <v>127</v>
      </c>
      <c r="H50" s="15">
        <v>36.228400000000001</v>
      </c>
      <c r="I50" s="15">
        <v>63.053400000000003</v>
      </c>
      <c r="J50" s="15" t="s">
        <v>127</v>
      </c>
      <c r="K50" s="15" t="s">
        <v>127</v>
      </c>
      <c r="L50" s="15" t="s">
        <v>127</v>
      </c>
      <c r="M50" s="15">
        <v>29.002199999999998</v>
      </c>
      <c r="N50" s="15" t="s">
        <v>127</v>
      </c>
      <c r="O50" s="15" t="s">
        <v>127</v>
      </c>
      <c r="P50" s="15" t="s">
        <v>136</v>
      </c>
      <c r="Q50" s="15" t="s">
        <v>127</v>
      </c>
      <c r="R50" s="15">
        <v>257.28899999999999</v>
      </c>
      <c r="S50" s="15"/>
      <c r="T50" s="15" t="s">
        <v>161</v>
      </c>
      <c r="U50" s="15">
        <v>302.83800000000002</v>
      </c>
      <c r="V50" s="15"/>
    </row>
    <row r="51" spans="1:23" x14ac:dyDescent="0.2">
      <c r="A51" s="3">
        <v>20</v>
      </c>
      <c r="B51" s="12">
        <v>43137</v>
      </c>
      <c r="C51" s="11">
        <v>17113604</v>
      </c>
      <c r="D51" s="17" t="s">
        <v>182</v>
      </c>
      <c r="E51" s="15">
        <v>4961</v>
      </c>
      <c r="F51" s="15">
        <v>2994</v>
      </c>
      <c r="G51" s="15" t="s">
        <v>127</v>
      </c>
      <c r="H51" s="15">
        <v>36.327800000000003</v>
      </c>
      <c r="I51" s="15">
        <v>69.1738</v>
      </c>
      <c r="J51" s="15" t="s">
        <v>127</v>
      </c>
      <c r="K51" s="15" t="s">
        <v>127</v>
      </c>
      <c r="L51" s="15" t="s">
        <v>127</v>
      </c>
      <c r="M51" s="15">
        <v>81.871499999999997</v>
      </c>
      <c r="N51" s="15" t="s">
        <v>127</v>
      </c>
      <c r="O51" s="15" t="s">
        <v>127</v>
      </c>
      <c r="P51" s="15" t="s">
        <v>136</v>
      </c>
      <c r="Q51" s="15" t="s">
        <v>127</v>
      </c>
      <c r="R51" s="15" t="s">
        <v>127</v>
      </c>
      <c r="S51" s="15" t="s">
        <v>127</v>
      </c>
      <c r="T51" s="15">
        <v>7.9266699999999997</v>
      </c>
      <c r="U51" s="15">
        <v>275.44</v>
      </c>
      <c r="V51" s="15"/>
    </row>
    <row r="52" spans="1:23" x14ac:dyDescent="0.2">
      <c r="A52" s="11">
        <v>20</v>
      </c>
      <c r="B52" s="12">
        <v>43507</v>
      </c>
      <c r="C52" s="11">
        <v>17113604</v>
      </c>
      <c r="D52" s="13" t="s">
        <v>182</v>
      </c>
      <c r="E52" s="15">
        <v>3430</v>
      </c>
      <c r="F52" s="15">
        <v>2320</v>
      </c>
      <c r="G52" s="15" t="s">
        <v>127</v>
      </c>
      <c r="H52" s="15">
        <v>40.0411</v>
      </c>
      <c r="I52" s="15">
        <v>63.592100000000002</v>
      </c>
      <c r="J52" s="15" t="s">
        <v>127</v>
      </c>
      <c r="K52" s="15" t="s">
        <v>127</v>
      </c>
      <c r="L52" s="15" t="s">
        <v>127</v>
      </c>
      <c r="M52" s="15">
        <v>29.055399999999999</v>
      </c>
      <c r="N52" s="15" t="s">
        <v>127</v>
      </c>
      <c r="O52" s="15" t="s">
        <v>127</v>
      </c>
      <c r="P52" s="15" t="s">
        <v>127</v>
      </c>
      <c r="Q52" s="15" t="s">
        <v>127</v>
      </c>
      <c r="R52" s="15" t="s">
        <v>127</v>
      </c>
      <c r="S52" s="15" t="s">
        <v>127</v>
      </c>
      <c r="T52" s="15">
        <v>8.6031999999999993</v>
      </c>
      <c r="U52" s="15"/>
      <c r="V52" s="15"/>
    </row>
    <row r="53" spans="1:23" x14ac:dyDescent="0.2">
      <c r="A53" s="11">
        <v>21</v>
      </c>
      <c r="B53" s="12">
        <v>40281</v>
      </c>
      <c r="C53" s="11">
        <v>17113605</v>
      </c>
      <c r="D53" s="13" t="s">
        <v>184</v>
      </c>
      <c r="E53" s="15">
        <v>554</v>
      </c>
      <c r="F53" s="15"/>
      <c r="G53" s="15">
        <v>1.1036999999999999</v>
      </c>
      <c r="H53" s="15">
        <v>97.5625</v>
      </c>
      <c r="I53" s="15">
        <v>290.47269999999997</v>
      </c>
      <c r="J53" s="15" t="s">
        <v>127</v>
      </c>
      <c r="K53" s="15"/>
      <c r="L53" s="15"/>
      <c r="M53" s="15" t="s">
        <v>128</v>
      </c>
      <c r="N53" s="15">
        <v>1.2494000000000001</v>
      </c>
      <c r="O53" s="15"/>
      <c r="P53" s="15">
        <v>80.350200000000001</v>
      </c>
      <c r="Q53" s="15" t="s">
        <v>183</v>
      </c>
      <c r="R53" s="15">
        <v>4.0132000000000003</v>
      </c>
      <c r="S53" s="15"/>
      <c r="T53" s="15"/>
      <c r="U53" s="15">
        <f>0.513088*1000</f>
        <v>513.08799999999997</v>
      </c>
      <c r="V53" s="15"/>
    </row>
    <row r="54" spans="1:23" ht="15.75" customHeight="1" x14ac:dyDescent="0.2">
      <c r="A54" s="11">
        <v>21</v>
      </c>
      <c r="B54" s="12">
        <v>40616</v>
      </c>
      <c r="C54" s="11">
        <v>17113605</v>
      </c>
      <c r="D54" s="13" t="s">
        <v>184</v>
      </c>
      <c r="E54" s="15">
        <v>213046.72690000001</v>
      </c>
      <c r="F54" s="15"/>
      <c r="G54" s="15">
        <v>1.5777000000000001</v>
      </c>
      <c r="H54" s="15">
        <v>49.959200000000003</v>
      </c>
      <c r="I54" s="15">
        <v>250.79759999999999</v>
      </c>
      <c r="J54" s="15" t="s">
        <v>127</v>
      </c>
      <c r="K54" s="15" t="s">
        <v>127</v>
      </c>
      <c r="L54" s="15"/>
      <c r="M54" s="15">
        <v>160.07060000000001</v>
      </c>
      <c r="N54" s="15" t="s">
        <v>127</v>
      </c>
      <c r="O54" s="15"/>
      <c r="P54" s="15">
        <v>49.291400000000003</v>
      </c>
      <c r="Q54" s="15">
        <v>1.3115000000000001</v>
      </c>
      <c r="R54" s="15" t="s">
        <v>185</v>
      </c>
      <c r="S54" s="15"/>
      <c r="T54" s="15"/>
      <c r="U54" s="15">
        <v>590.4461</v>
      </c>
      <c r="V54" s="15"/>
    </row>
    <row r="55" spans="1:23" ht="15.75" customHeight="1" x14ac:dyDescent="0.2">
      <c r="A55" s="11">
        <v>22</v>
      </c>
      <c r="B55" s="12">
        <v>40296</v>
      </c>
      <c r="C55" s="11">
        <v>17113606</v>
      </c>
      <c r="D55" s="13" t="s">
        <v>186</v>
      </c>
      <c r="E55" s="15">
        <v>82250</v>
      </c>
      <c r="F55" s="15"/>
      <c r="G55" s="15" t="s">
        <v>127</v>
      </c>
      <c r="H55" s="15">
        <v>37.902900000000002</v>
      </c>
      <c r="I55" s="15">
        <v>74.673900000000003</v>
      </c>
      <c r="J55" s="15" t="s">
        <v>127</v>
      </c>
      <c r="K55" s="15"/>
      <c r="L55" s="15"/>
      <c r="M55" s="15">
        <v>74.973200000000006</v>
      </c>
      <c r="N55" s="15" t="s">
        <v>128</v>
      </c>
      <c r="O55" s="15"/>
      <c r="P55" s="15" t="s">
        <v>128</v>
      </c>
      <c r="Q55" s="15" t="s">
        <v>183</v>
      </c>
      <c r="R55" s="15">
        <v>0.16139999999999999</v>
      </c>
      <c r="S55" s="15"/>
      <c r="T55" s="15"/>
      <c r="U55" s="15"/>
      <c r="V55" s="15"/>
    </row>
    <row r="56" spans="1:23" ht="15.75" customHeight="1" x14ac:dyDescent="0.2">
      <c r="A56" s="11">
        <v>22</v>
      </c>
      <c r="B56" s="12">
        <v>40527</v>
      </c>
      <c r="C56" s="11">
        <v>17113606</v>
      </c>
      <c r="D56" s="13" t="s">
        <v>186</v>
      </c>
      <c r="E56" s="15">
        <v>48400</v>
      </c>
      <c r="F56" s="15"/>
      <c r="G56" s="15" t="s">
        <v>127</v>
      </c>
      <c r="H56" s="15">
        <v>36.210900000000002</v>
      </c>
      <c r="I56" s="15">
        <v>50.777799999999999</v>
      </c>
      <c r="J56" s="15" t="s">
        <v>127</v>
      </c>
      <c r="K56" s="15" t="s">
        <v>127</v>
      </c>
      <c r="L56" s="15"/>
      <c r="M56" s="15">
        <v>35.0946</v>
      </c>
      <c r="N56" s="15" t="s">
        <v>127</v>
      </c>
      <c r="O56" s="15"/>
      <c r="P56" s="15">
        <v>2.0706000000000002</v>
      </c>
      <c r="Q56" s="15">
        <v>1.3903000000000001</v>
      </c>
      <c r="R56" s="15" t="s">
        <v>127</v>
      </c>
      <c r="S56" s="15"/>
      <c r="T56" s="15"/>
      <c r="U56" s="15" t="s">
        <v>134</v>
      </c>
      <c r="V56" s="15"/>
    </row>
    <row r="57" spans="1:23" ht="15.75" customHeight="1" x14ac:dyDescent="0.2">
      <c r="A57" s="11">
        <v>22</v>
      </c>
      <c r="B57" s="12">
        <v>42206</v>
      </c>
      <c r="C57" s="11">
        <v>17113606</v>
      </c>
      <c r="D57" s="13" t="s">
        <v>186</v>
      </c>
      <c r="E57" s="15">
        <v>1313</v>
      </c>
      <c r="F57" s="15">
        <v>880</v>
      </c>
      <c r="G57" s="15" t="s">
        <v>127</v>
      </c>
      <c r="H57" s="15" t="s">
        <v>155</v>
      </c>
      <c r="I57" s="15">
        <v>47.777000000000001</v>
      </c>
      <c r="J57" s="15" t="s">
        <v>127</v>
      </c>
      <c r="K57" s="15" t="s">
        <v>127</v>
      </c>
      <c r="L57" s="15" t="s">
        <v>127</v>
      </c>
      <c r="M57" s="15">
        <v>28.235399999999998</v>
      </c>
      <c r="N57" s="15" t="s">
        <v>127</v>
      </c>
      <c r="O57" s="15" t="s">
        <v>127</v>
      </c>
      <c r="P57" s="15" t="s">
        <v>127</v>
      </c>
      <c r="Q57" s="15" t="s">
        <v>127</v>
      </c>
      <c r="R57" s="15" t="s">
        <v>127</v>
      </c>
      <c r="S57" s="15" t="s">
        <v>127</v>
      </c>
      <c r="T57" s="15">
        <v>15.7286</v>
      </c>
      <c r="U57" s="15">
        <v>202.31200000000001</v>
      </c>
      <c r="V57" s="15"/>
    </row>
    <row r="58" spans="1:23" x14ac:dyDescent="0.2">
      <c r="A58" s="11">
        <v>22</v>
      </c>
      <c r="B58" s="12">
        <v>42892</v>
      </c>
      <c r="C58" s="11">
        <v>17113606</v>
      </c>
      <c r="D58" s="13" t="s">
        <v>186</v>
      </c>
      <c r="E58" s="15">
        <v>2760</v>
      </c>
      <c r="F58" s="15">
        <v>1566</v>
      </c>
      <c r="G58" s="15" t="s">
        <v>127</v>
      </c>
      <c r="H58" s="15">
        <v>34.3508</v>
      </c>
      <c r="I58" s="15">
        <v>48.141599999999997</v>
      </c>
      <c r="J58" s="15" t="s">
        <v>127</v>
      </c>
      <c r="K58" s="15" t="s">
        <v>127</v>
      </c>
      <c r="L58" s="15" t="s">
        <v>127</v>
      </c>
      <c r="M58" s="15">
        <v>21.889900000000001</v>
      </c>
      <c r="N58" s="15" t="s">
        <v>127</v>
      </c>
      <c r="O58" s="15" t="s">
        <v>127</v>
      </c>
      <c r="P58" s="15" t="s">
        <v>136</v>
      </c>
      <c r="Q58" s="15" t="s">
        <v>127</v>
      </c>
      <c r="R58" s="15">
        <v>210.85599999999999</v>
      </c>
      <c r="S58" s="15"/>
      <c r="T58" s="15" t="s">
        <v>161</v>
      </c>
      <c r="U58" s="15">
        <v>252.19300000000001</v>
      </c>
      <c r="V58" s="15"/>
    </row>
    <row r="59" spans="1:23" x14ac:dyDescent="0.2">
      <c r="A59" s="11">
        <v>22</v>
      </c>
      <c r="B59" s="12">
        <v>43137</v>
      </c>
      <c r="C59" s="11">
        <v>17113606</v>
      </c>
      <c r="D59" s="13" t="s">
        <v>186</v>
      </c>
      <c r="E59" s="15">
        <v>1747</v>
      </c>
      <c r="F59" s="15">
        <v>911</v>
      </c>
      <c r="G59" s="15" t="s">
        <v>127</v>
      </c>
      <c r="H59" s="15">
        <v>38.139200000000002</v>
      </c>
      <c r="I59" s="15">
        <v>53.060699999999997</v>
      </c>
      <c r="J59" s="15" t="s">
        <v>127</v>
      </c>
      <c r="K59" s="15" t="s">
        <v>127</v>
      </c>
      <c r="L59" s="15" t="s">
        <v>127</v>
      </c>
      <c r="M59" s="15">
        <v>22.15</v>
      </c>
      <c r="N59" s="15" t="s">
        <v>127</v>
      </c>
      <c r="O59" s="15" t="s">
        <v>127</v>
      </c>
      <c r="P59" s="15" t="s">
        <v>136</v>
      </c>
      <c r="Q59" s="15" t="s">
        <v>127</v>
      </c>
      <c r="R59" s="15" t="s">
        <v>127</v>
      </c>
      <c r="S59" s="15" t="s">
        <v>127</v>
      </c>
      <c r="T59" s="15">
        <v>5.3296099999999997</v>
      </c>
      <c r="U59" s="15">
        <v>228.93600000000001</v>
      </c>
      <c r="V59" s="15"/>
      <c r="W59" s="59"/>
    </row>
    <row r="60" spans="1:23" x14ac:dyDescent="0.2">
      <c r="A60" s="11">
        <v>23</v>
      </c>
      <c r="B60" s="12">
        <v>40314</v>
      </c>
      <c r="C60" s="11">
        <v>17113607</v>
      </c>
      <c r="D60" s="13" t="s">
        <v>187</v>
      </c>
      <c r="E60" s="15">
        <v>109.70959999999999</v>
      </c>
      <c r="F60" s="15"/>
      <c r="G60" s="15" t="s">
        <v>127</v>
      </c>
      <c r="H60" s="15">
        <v>36.530900000000003</v>
      </c>
      <c r="I60" s="15">
        <v>42.709299999999999</v>
      </c>
      <c r="J60" s="15" t="s">
        <v>127</v>
      </c>
      <c r="K60" s="15" t="s">
        <v>127</v>
      </c>
      <c r="L60" s="15"/>
      <c r="M60" s="15">
        <v>8.2164000000000001</v>
      </c>
      <c r="N60" s="15" t="s">
        <v>128</v>
      </c>
      <c r="O60" s="15"/>
      <c r="P60" s="15" t="s">
        <v>127</v>
      </c>
      <c r="Q60" s="15">
        <v>3.1219999999999999</v>
      </c>
      <c r="R60" s="15"/>
      <c r="S60" s="15"/>
      <c r="T60" s="15"/>
      <c r="U60" s="15"/>
      <c r="V60" s="15"/>
    </row>
    <row r="61" spans="1:23" x14ac:dyDescent="0.2">
      <c r="A61" s="11">
        <v>23</v>
      </c>
      <c r="B61" s="12">
        <v>40681</v>
      </c>
      <c r="C61" s="11">
        <v>17113607</v>
      </c>
      <c r="D61" s="13" t="s">
        <v>187</v>
      </c>
      <c r="E61" s="15">
        <v>1314</v>
      </c>
      <c r="F61" s="15"/>
      <c r="G61" s="15" t="s">
        <v>127</v>
      </c>
      <c r="H61" s="15">
        <v>38.998399999999997</v>
      </c>
      <c r="I61" s="15">
        <v>42.045099999999998</v>
      </c>
      <c r="J61" s="15" t="s">
        <v>127</v>
      </c>
      <c r="K61" s="15" t="s">
        <v>127</v>
      </c>
      <c r="L61" s="15"/>
      <c r="M61" s="15">
        <v>16.1831</v>
      </c>
      <c r="N61" s="15" t="s">
        <v>127</v>
      </c>
      <c r="O61" s="15" t="s">
        <v>127</v>
      </c>
      <c r="P61" s="15" t="s">
        <v>127</v>
      </c>
      <c r="Q61" s="15" t="s">
        <v>133</v>
      </c>
      <c r="R61" s="15">
        <v>0.2382</v>
      </c>
      <c r="S61" s="15"/>
      <c r="T61" s="15"/>
      <c r="U61" s="15" t="s">
        <v>134</v>
      </c>
      <c r="V61" s="15"/>
    </row>
    <row r="62" spans="1:23" x14ac:dyDescent="0.2">
      <c r="A62" s="11">
        <v>23</v>
      </c>
      <c r="B62" s="12">
        <v>42206</v>
      </c>
      <c r="C62" s="11">
        <v>17113607</v>
      </c>
      <c r="D62" s="13" t="s">
        <v>187</v>
      </c>
      <c r="E62" s="15">
        <v>488</v>
      </c>
      <c r="F62" s="15">
        <v>775</v>
      </c>
      <c r="G62" s="15" t="s">
        <v>127</v>
      </c>
      <c r="H62" s="15" t="s">
        <v>155</v>
      </c>
      <c r="I62" s="15">
        <v>51.437399999999997</v>
      </c>
      <c r="J62" s="15" t="s">
        <v>127</v>
      </c>
      <c r="K62" s="15" t="s">
        <v>127</v>
      </c>
      <c r="L62" s="15" t="s">
        <v>127</v>
      </c>
      <c r="M62" s="15">
        <v>14.499000000000001</v>
      </c>
      <c r="N62" s="15" t="s">
        <v>127</v>
      </c>
      <c r="O62" s="15" t="s">
        <v>127</v>
      </c>
      <c r="P62" s="15" t="s">
        <v>127</v>
      </c>
      <c r="Q62" s="15" t="s">
        <v>127</v>
      </c>
      <c r="R62" s="15" t="s">
        <v>127</v>
      </c>
      <c r="S62" s="15" t="s">
        <v>127</v>
      </c>
      <c r="T62" s="15" t="s">
        <v>140</v>
      </c>
      <c r="U62" s="15">
        <v>193.57300000000001</v>
      </c>
      <c r="V62" s="15"/>
    </row>
    <row r="63" spans="1:23" x14ac:dyDescent="0.2">
      <c r="A63" s="11">
        <v>23</v>
      </c>
      <c r="B63" s="12">
        <v>42892</v>
      </c>
      <c r="C63" s="11">
        <v>17113607</v>
      </c>
      <c r="D63" s="13" t="s">
        <v>187</v>
      </c>
      <c r="E63" s="15">
        <v>1602</v>
      </c>
      <c r="F63" s="15">
        <v>1258</v>
      </c>
      <c r="G63" s="15" t="s">
        <v>127</v>
      </c>
      <c r="H63" s="15">
        <v>40.905000000000001</v>
      </c>
      <c r="I63" s="15">
        <v>57.823300000000003</v>
      </c>
      <c r="J63" s="15" t="s">
        <v>127</v>
      </c>
      <c r="K63" s="15" t="s">
        <v>127</v>
      </c>
      <c r="L63" s="15" t="s">
        <v>127</v>
      </c>
      <c r="M63" s="15">
        <v>55.871200000000002</v>
      </c>
      <c r="N63" s="15" t="s">
        <v>127</v>
      </c>
      <c r="O63" s="15" t="s">
        <v>127</v>
      </c>
      <c r="P63" s="15" t="s">
        <v>136</v>
      </c>
      <c r="Q63" s="15" t="s">
        <v>127</v>
      </c>
      <c r="R63" s="15">
        <v>212.858</v>
      </c>
      <c r="S63" s="15"/>
      <c r="T63" s="15" t="s">
        <v>161</v>
      </c>
      <c r="U63" s="15">
        <v>258.87200000000001</v>
      </c>
      <c r="V63" s="15"/>
    </row>
    <row r="64" spans="1:23" x14ac:dyDescent="0.2">
      <c r="A64" s="3">
        <v>23</v>
      </c>
      <c r="B64" s="12">
        <v>43165</v>
      </c>
      <c r="C64" s="11">
        <v>17113607</v>
      </c>
      <c r="D64" s="13" t="s">
        <v>187</v>
      </c>
      <c r="E64" s="15">
        <v>1107</v>
      </c>
      <c r="F64" s="15">
        <v>920</v>
      </c>
      <c r="G64" s="15" t="s">
        <v>127</v>
      </c>
      <c r="H64" s="15">
        <v>42.021900000000002</v>
      </c>
      <c r="I64" s="15">
        <v>57.449300000000001</v>
      </c>
      <c r="J64" s="15" t="s">
        <v>127</v>
      </c>
      <c r="K64" s="15" t="s">
        <v>127</v>
      </c>
      <c r="L64" s="15" t="s">
        <v>127</v>
      </c>
      <c r="M64" s="15">
        <v>26.437200000000001</v>
      </c>
      <c r="N64" s="15" t="s">
        <v>127</v>
      </c>
      <c r="O64" s="15" t="s">
        <v>127</v>
      </c>
      <c r="P64" s="15" t="s">
        <v>136</v>
      </c>
      <c r="Q64" s="15" t="s">
        <v>127</v>
      </c>
      <c r="R64" s="15" t="s">
        <v>127</v>
      </c>
      <c r="S64" s="15" t="s">
        <v>127</v>
      </c>
      <c r="T64" s="15">
        <v>3.4962599999999999</v>
      </c>
      <c r="U64" s="15">
        <v>220.739</v>
      </c>
      <c r="V64" s="15"/>
      <c r="W64" s="59"/>
    </row>
    <row r="65" spans="1:22" x14ac:dyDescent="0.2">
      <c r="A65" s="11">
        <v>24</v>
      </c>
      <c r="B65" s="12">
        <v>40325</v>
      </c>
      <c r="C65" s="11">
        <v>17113609</v>
      </c>
      <c r="D65" s="13" t="s">
        <v>188</v>
      </c>
      <c r="E65" s="15" t="s">
        <v>131</v>
      </c>
      <c r="F65" s="15"/>
      <c r="G65" s="15" t="s">
        <v>127</v>
      </c>
      <c r="H65" s="15">
        <v>36.8352</v>
      </c>
      <c r="I65" s="15">
        <v>56.9739</v>
      </c>
      <c r="J65" s="15" t="s">
        <v>127</v>
      </c>
      <c r="K65" s="15" t="s">
        <v>127</v>
      </c>
      <c r="L65" s="15"/>
      <c r="M65" s="15">
        <v>2.0125999999999999</v>
      </c>
      <c r="N65" s="15">
        <v>0.996</v>
      </c>
      <c r="O65" s="15"/>
      <c r="P65" s="15">
        <v>7.5258000000000003</v>
      </c>
      <c r="Q65" s="15">
        <v>1.7805</v>
      </c>
      <c r="R65" s="15">
        <v>3.3885000000000001</v>
      </c>
      <c r="S65" s="15"/>
      <c r="T65" s="15"/>
      <c r="U65" s="15"/>
      <c r="V65" s="15"/>
    </row>
    <row r="66" spans="1:22" x14ac:dyDescent="0.2">
      <c r="A66" s="11">
        <v>24</v>
      </c>
      <c r="B66" s="12">
        <v>40689</v>
      </c>
      <c r="C66" s="11">
        <v>17113609</v>
      </c>
      <c r="D66" s="13" t="s">
        <v>188</v>
      </c>
      <c r="E66" s="15">
        <v>9.4</v>
      </c>
      <c r="F66" s="15"/>
      <c r="G66" s="15" t="s">
        <v>127</v>
      </c>
      <c r="H66" s="15">
        <v>39.827500000000001</v>
      </c>
      <c r="I66" s="15">
        <v>55.8947</v>
      </c>
      <c r="J66" s="15">
        <v>0.1234</v>
      </c>
      <c r="K66" s="15" t="s">
        <v>127</v>
      </c>
      <c r="L66" s="15"/>
      <c r="M66" s="15">
        <v>3.3759999999999999</v>
      </c>
      <c r="N66" s="15" t="s">
        <v>127</v>
      </c>
      <c r="O66" s="15" t="s">
        <v>127</v>
      </c>
      <c r="P66" s="15">
        <v>1.0456000000000001</v>
      </c>
      <c r="Q66" s="15">
        <v>1.0702</v>
      </c>
      <c r="R66" s="15">
        <v>0.25230000000000002</v>
      </c>
      <c r="S66" s="15"/>
      <c r="T66" s="15"/>
      <c r="U66" s="15" t="s">
        <v>134</v>
      </c>
      <c r="V66" s="15"/>
    </row>
    <row r="67" spans="1:22" x14ac:dyDescent="0.2">
      <c r="A67" s="11">
        <v>24</v>
      </c>
      <c r="B67" s="12">
        <v>42206</v>
      </c>
      <c r="C67" s="11">
        <v>17113609</v>
      </c>
      <c r="D67" s="13" t="s">
        <v>188</v>
      </c>
      <c r="E67" s="15">
        <v>2486</v>
      </c>
      <c r="F67" s="15">
        <v>703</v>
      </c>
      <c r="G67" s="15" t="s">
        <v>127</v>
      </c>
      <c r="H67" s="15" t="s">
        <v>155</v>
      </c>
      <c r="I67" s="15">
        <v>56.338000000000001</v>
      </c>
      <c r="J67" s="15" t="s">
        <v>127</v>
      </c>
      <c r="K67" s="15" t="s">
        <v>127</v>
      </c>
      <c r="L67" s="15" t="s">
        <v>127</v>
      </c>
      <c r="M67" s="15">
        <v>100.663</v>
      </c>
      <c r="N67" s="15" t="s">
        <v>127</v>
      </c>
      <c r="O67" s="15" t="s">
        <v>127</v>
      </c>
      <c r="P67" s="15" t="s">
        <v>127</v>
      </c>
      <c r="Q67" s="15" t="s">
        <v>127</v>
      </c>
      <c r="R67" s="15" t="s">
        <v>127</v>
      </c>
      <c r="S67" s="15" t="s">
        <v>127</v>
      </c>
      <c r="T67" s="15">
        <v>14.577299999999999</v>
      </c>
      <c r="U67" s="15">
        <v>195.43299999999999</v>
      </c>
      <c r="V67" s="15"/>
    </row>
    <row r="68" spans="1:22" x14ac:dyDescent="0.2">
      <c r="A68" s="11">
        <v>24</v>
      </c>
      <c r="B68" s="12">
        <v>42890</v>
      </c>
      <c r="C68" s="11">
        <v>17113609</v>
      </c>
      <c r="D68" s="13" t="s">
        <v>188</v>
      </c>
      <c r="E68" s="15">
        <v>223</v>
      </c>
      <c r="F68" s="15">
        <v>109</v>
      </c>
      <c r="G68" s="15" t="s">
        <v>127</v>
      </c>
      <c r="H68" s="15">
        <v>44.553100000000001</v>
      </c>
      <c r="I68" s="15">
        <v>59.917099999999998</v>
      </c>
      <c r="J68" s="15" t="s">
        <v>127</v>
      </c>
      <c r="K68" s="15" t="s">
        <v>127</v>
      </c>
      <c r="L68" s="15" t="s">
        <v>127</v>
      </c>
      <c r="M68" s="15">
        <v>18.627099999999999</v>
      </c>
      <c r="N68" s="15" t="s">
        <v>127</v>
      </c>
      <c r="O68" s="15" t="s">
        <v>127</v>
      </c>
      <c r="P68" s="15" t="s">
        <v>136</v>
      </c>
      <c r="Q68" s="15" t="s">
        <v>127</v>
      </c>
      <c r="R68" s="15">
        <v>201.93799999999999</v>
      </c>
      <c r="S68" s="15"/>
      <c r="T68" s="15" t="s">
        <v>161</v>
      </c>
      <c r="U68" s="15">
        <v>248.94499999999999</v>
      </c>
      <c r="V68" s="15"/>
    </row>
    <row r="69" spans="1:22" x14ac:dyDescent="0.2">
      <c r="A69" s="3">
        <v>24</v>
      </c>
      <c r="B69" s="19">
        <v>43117</v>
      </c>
      <c r="C69" s="11">
        <v>17113609</v>
      </c>
      <c r="D69" s="17" t="s">
        <v>188</v>
      </c>
      <c r="E69" s="15">
        <v>280</v>
      </c>
      <c r="F69" s="15"/>
      <c r="G69" s="15" t="s">
        <v>127</v>
      </c>
      <c r="H69" s="15">
        <v>46.703899999999997</v>
      </c>
      <c r="I69" s="15">
        <v>62.7378</v>
      </c>
      <c r="J69" s="15" t="s">
        <v>127</v>
      </c>
      <c r="K69" s="15" t="s">
        <v>127</v>
      </c>
      <c r="L69" s="15" t="s">
        <v>127</v>
      </c>
      <c r="M69" s="15">
        <v>25.534300000000002</v>
      </c>
      <c r="N69" s="15" t="s">
        <v>127</v>
      </c>
      <c r="O69" s="15" t="s">
        <v>127</v>
      </c>
      <c r="P69" s="15" t="s">
        <v>136</v>
      </c>
      <c r="Q69" s="15" t="s">
        <v>127</v>
      </c>
      <c r="R69" s="15" t="s">
        <v>127</v>
      </c>
      <c r="S69" s="15" t="s">
        <v>127</v>
      </c>
      <c r="T69" s="15">
        <v>6.2010399999999999</v>
      </c>
      <c r="U69" s="15">
        <v>212.626</v>
      </c>
      <c r="V69" s="15"/>
    </row>
    <row r="70" spans="1:22" x14ac:dyDescent="0.2">
      <c r="A70" s="11">
        <v>25</v>
      </c>
      <c r="B70" s="12">
        <v>40314</v>
      </c>
      <c r="C70" s="11">
        <v>17113610</v>
      </c>
      <c r="D70" s="13" t="s">
        <v>189</v>
      </c>
      <c r="E70" s="15" t="s">
        <v>131</v>
      </c>
      <c r="F70" s="15"/>
      <c r="G70" s="15" t="s">
        <v>128</v>
      </c>
      <c r="H70" s="15">
        <v>48.606000000000002</v>
      </c>
      <c r="I70" s="15">
        <v>54.719700000000003</v>
      </c>
      <c r="J70" s="15" t="s">
        <v>127</v>
      </c>
      <c r="K70" s="15" t="s">
        <v>127</v>
      </c>
      <c r="L70" s="15"/>
      <c r="M70" s="15">
        <v>3.8233999999999999</v>
      </c>
      <c r="N70" s="15">
        <v>4.9595000000000002</v>
      </c>
      <c r="O70" s="15"/>
      <c r="P70" s="15">
        <v>13.411799999999999</v>
      </c>
      <c r="Q70" s="15">
        <v>3.5865999999999998</v>
      </c>
      <c r="R70" s="15">
        <v>35.127200000000002</v>
      </c>
      <c r="S70" s="15"/>
      <c r="T70" s="15"/>
      <c r="U70" s="15"/>
      <c r="V70" s="15"/>
    </row>
    <row r="71" spans="1:22" x14ac:dyDescent="0.2">
      <c r="A71" s="11">
        <v>25</v>
      </c>
      <c r="B71" s="12">
        <v>40681</v>
      </c>
      <c r="C71" s="11">
        <v>17113610</v>
      </c>
      <c r="D71" s="13" t="s">
        <v>189</v>
      </c>
      <c r="E71" s="15">
        <v>590</v>
      </c>
      <c r="F71" s="15"/>
      <c r="G71" s="15" t="s">
        <v>127</v>
      </c>
      <c r="H71" s="15">
        <v>50.084899999999998</v>
      </c>
      <c r="I71" s="15">
        <v>58.4559</v>
      </c>
      <c r="J71" s="15">
        <v>0.16</v>
      </c>
      <c r="K71" s="15" t="s">
        <v>127</v>
      </c>
      <c r="L71" s="15"/>
      <c r="M71" s="15">
        <v>6.1116000000000001</v>
      </c>
      <c r="N71" s="15" t="s">
        <v>127</v>
      </c>
      <c r="O71" s="15" t="s">
        <v>127</v>
      </c>
      <c r="P71" s="15" t="s">
        <v>133</v>
      </c>
      <c r="Q71" s="15">
        <v>1.0170999999999999</v>
      </c>
      <c r="R71" s="15">
        <v>0.48720000000000002</v>
      </c>
      <c r="S71" s="15"/>
      <c r="T71" s="15"/>
      <c r="U71" s="15" t="s">
        <v>134</v>
      </c>
      <c r="V71" s="15"/>
    </row>
    <row r="72" spans="1:22" x14ac:dyDescent="0.2">
      <c r="A72" s="11">
        <v>25</v>
      </c>
      <c r="B72" s="12">
        <v>42206</v>
      </c>
      <c r="C72" s="11">
        <v>17113610</v>
      </c>
      <c r="D72" s="13" t="s">
        <v>189</v>
      </c>
      <c r="E72" s="15">
        <v>516</v>
      </c>
      <c r="F72" s="15">
        <v>322</v>
      </c>
      <c r="G72" s="15" t="s">
        <v>127</v>
      </c>
      <c r="H72" s="15" t="s">
        <v>155</v>
      </c>
      <c r="I72" s="15">
        <v>61.470399999999998</v>
      </c>
      <c r="J72" s="15" t="s">
        <v>127</v>
      </c>
      <c r="K72" s="15" t="s">
        <v>127</v>
      </c>
      <c r="L72" s="15" t="s">
        <v>127</v>
      </c>
      <c r="M72" s="15">
        <v>13.3011</v>
      </c>
      <c r="N72" s="15" t="s">
        <v>127</v>
      </c>
      <c r="O72" s="15" t="s">
        <v>127</v>
      </c>
      <c r="P72" s="15" t="s">
        <v>127</v>
      </c>
      <c r="Q72" s="15" t="s">
        <v>127</v>
      </c>
      <c r="R72" s="15" t="s">
        <v>127</v>
      </c>
      <c r="S72" s="15" t="s">
        <v>127</v>
      </c>
      <c r="T72" s="15" t="s">
        <v>140</v>
      </c>
      <c r="U72" s="15">
        <v>178.57</v>
      </c>
      <c r="V72" s="15"/>
    </row>
    <row r="73" spans="1:22" x14ac:dyDescent="0.2">
      <c r="A73" s="11">
        <v>25</v>
      </c>
      <c r="B73" s="12">
        <v>42892</v>
      </c>
      <c r="C73" s="11">
        <v>17113610</v>
      </c>
      <c r="D73" s="13" t="s">
        <v>189</v>
      </c>
      <c r="E73" s="15">
        <v>393</v>
      </c>
      <c r="F73" s="15">
        <v>213</v>
      </c>
      <c r="G73" s="15" t="s">
        <v>127</v>
      </c>
      <c r="H73" s="15">
        <v>43.591900000000003</v>
      </c>
      <c r="I73" s="15">
        <v>66.673599999999993</v>
      </c>
      <c r="J73" s="15" t="s">
        <v>127</v>
      </c>
      <c r="K73" s="15" t="s">
        <v>127</v>
      </c>
      <c r="L73" s="15" t="s">
        <v>127</v>
      </c>
      <c r="M73" s="15">
        <v>17.085899999999999</v>
      </c>
      <c r="N73" s="15" t="s">
        <v>127</v>
      </c>
      <c r="O73" s="15" t="s">
        <v>127</v>
      </c>
      <c r="P73" s="15" t="s">
        <v>136</v>
      </c>
      <c r="Q73" s="15" t="s">
        <v>127</v>
      </c>
      <c r="R73" s="15">
        <v>194.13800000000001</v>
      </c>
      <c r="S73" s="15"/>
      <c r="T73" s="15" t="s">
        <v>161</v>
      </c>
      <c r="U73" s="15">
        <v>237.761</v>
      </c>
      <c r="V73" s="15"/>
    </row>
    <row r="74" spans="1:22" x14ac:dyDescent="0.2">
      <c r="A74" s="3">
        <v>25</v>
      </c>
      <c r="B74" s="12">
        <v>43160</v>
      </c>
      <c r="C74" s="11">
        <v>17113610</v>
      </c>
      <c r="D74" s="13" t="s">
        <v>189</v>
      </c>
      <c r="E74" s="15">
        <v>360</v>
      </c>
      <c r="F74" s="15">
        <v>224</v>
      </c>
      <c r="G74" s="15" t="s">
        <v>127</v>
      </c>
      <c r="H74" s="15">
        <v>48.442999999999998</v>
      </c>
      <c r="I74" s="15">
        <v>70.711699999999993</v>
      </c>
      <c r="J74" s="15" t="s">
        <v>127</v>
      </c>
      <c r="K74" s="15" t="s">
        <v>127</v>
      </c>
      <c r="L74" s="15" t="s">
        <v>127</v>
      </c>
      <c r="M74" s="15">
        <v>17.613</v>
      </c>
      <c r="N74" s="15" t="s">
        <v>127</v>
      </c>
      <c r="O74" s="15" t="s">
        <v>127</v>
      </c>
      <c r="P74" s="15" t="s">
        <v>136</v>
      </c>
      <c r="Q74" s="15" t="s">
        <v>127</v>
      </c>
      <c r="R74" s="15" t="s">
        <v>127</v>
      </c>
      <c r="S74" s="15" t="s">
        <v>127</v>
      </c>
      <c r="T74" s="15">
        <v>7.7596100000000003</v>
      </c>
      <c r="U74" s="15">
        <v>205.74799999999999</v>
      </c>
      <c r="V74" s="15"/>
    </row>
    <row r="75" spans="1:22" x14ac:dyDescent="0.2">
      <c r="A75" s="11">
        <v>26</v>
      </c>
      <c r="B75" s="12">
        <v>40281</v>
      </c>
      <c r="C75" s="11">
        <v>17113611</v>
      </c>
      <c r="D75" s="13" t="s">
        <v>190</v>
      </c>
      <c r="E75" s="15">
        <v>375000</v>
      </c>
      <c r="F75" s="15"/>
      <c r="G75" s="15" t="s">
        <v>127</v>
      </c>
      <c r="H75" s="15">
        <v>36.772399999999998</v>
      </c>
      <c r="I75" s="15">
        <v>310.90010000000001</v>
      </c>
      <c r="J75" s="15" t="s">
        <v>127</v>
      </c>
      <c r="K75" s="15"/>
      <c r="L75" s="15"/>
      <c r="M75" s="15">
        <v>21.0061</v>
      </c>
      <c r="N75" s="15" t="s">
        <v>128</v>
      </c>
      <c r="O75" s="15"/>
      <c r="P75" s="15">
        <v>111.5134</v>
      </c>
      <c r="Q75" s="15" t="s">
        <v>183</v>
      </c>
      <c r="R75" s="15" t="s">
        <v>127</v>
      </c>
      <c r="S75" s="15"/>
      <c r="T75" s="15"/>
      <c r="U75" s="15">
        <f>0.61566*1000</f>
        <v>615.66</v>
      </c>
      <c r="V75" s="15"/>
    </row>
    <row r="76" spans="1:22" x14ac:dyDescent="0.2">
      <c r="A76" s="11">
        <v>26</v>
      </c>
      <c r="B76" s="12">
        <v>42206</v>
      </c>
      <c r="C76" s="3">
        <v>17113611</v>
      </c>
      <c r="D76" s="17" t="s">
        <v>190</v>
      </c>
      <c r="E76" s="15">
        <v>856720</v>
      </c>
      <c r="F76" s="15">
        <v>31290</v>
      </c>
      <c r="G76" s="15" t="s">
        <v>127</v>
      </c>
      <c r="H76" s="15">
        <v>25.5349</v>
      </c>
      <c r="I76" s="15">
        <v>822.56200000000001</v>
      </c>
      <c r="J76" s="15" t="s">
        <v>127</v>
      </c>
      <c r="K76" s="15" t="s">
        <v>127</v>
      </c>
      <c r="L76" s="15" t="s">
        <v>127</v>
      </c>
      <c r="M76" s="15">
        <v>8.1126299999999993</v>
      </c>
      <c r="N76" s="15" t="s">
        <v>127</v>
      </c>
      <c r="O76" s="15" t="s">
        <v>127</v>
      </c>
      <c r="P76" s="15">
        <v>6454.29</v>
      </c>
      <c r="Q76" s="15">
        <v>32.255899999999997</v>
      </c>
      <c r="R76" s="15" t="s">
        <v>127</v>
      </c>
      <c r="S76" s="15" t="s">
        <v>127</v>
      </c>
      <c r="T76" s="15" t="s">
        <v>127</v>
      </c>
      <c r="U76" s="15">
        <v>695.55100000000004</v>
      </c>
      <c r="V76" s="15"/>
    </row>
    <row r="77" spans="1:22" x14ac:dyDescent="0.2">
      <c r="A77" s="11">
        <v>26</v>
      </c>
      <c r="B77" s="12">
        <v>43550</v>
      </c>
      <c r="C77" s="11">
        <v>17113611</v>
      </c>
      <c r="D77" s="13" t="s">
        <v>190</v>
      </c>
      <c r="E77" s="15">
        <v>347880</v>
      </c>
      <c r="F77" s="15">
        <v>13600</v>
      </c>
      <c r="G77" s="15" t="s">
        <v>127</v>
      </c>
      <c r="H77" s="15">
        <v>25.669899999999998</v>
      </c>
      <c r="I77" s="15">
        <v>2580.31</v>
      </c>
      <c r="J77" s="15" t="s">
        <v>127</v>
      </c>
      <c r="K77" s="15" t="s">
        <v>127</v>
      </c>
      <c r="L77" s="15" t="s">
        <v>127</v>
      </c>
      <c r="M77" s="15">
        <v>78.9726</v>
      </c>
      <c r="N77" s="15" t="s">
        <v>127</v>
      </c>
      <c r="O77" s="15" t="s">
        <v>127</v>
      </c>
      <c r="P77" s="15">
        <v>2043.67</v>
      </c>
      <c r="Q77" s="15" t="s">
        <v>127</v>
      </c>
      <c r="R77" s="15" t="s">
        <v>127</v>
      </c>
      <c r="S77" s="15" t="s">
        <v>127</v>
      </c>
      <c r="T77" s="15" t="s">
        <v>127</v>
      </c>
      <c r="U77" s="15"/>
      <c r="V77" s="15"/>
    </row>
    <row r="78" spans="1:22" x14ac:dyDescent="0.2">
      <c r="A78" s="11">
        <v>26</v>
      </c>
      <c r="B78" s="12">
        <v>43599</v>
      </c>
      <c r="C78" s="11">
        <v>17113611</v>
      </c>
      <c r="D78" s="13" t="s">
        <v>190</v>
      </c>
      <c r="E78" s="15">
        <v>810000</v>
      </c>
      <c r="F78" s="15">
        <v>19000</v>
      </c>
      <c r="G78" s="15" t="s">
        <v>127</v>
      </c>
      <c r="H78" s="15">
        <v>31.537099999999999</v>
      </c>
      <c r="I78" s="15">
        <v>4953.05</v>
      </c>
      <c r="J78" s="15" t="s">
        <v>127</v>
      </c>
      <c r="K78" s="15" t="s">
        <v>127</v>
      </c>
      <c r="L78" s="15" t="s">
        <v>140</v>
      </c>
      <c r="M78" s="15">
        <v>10.6767</v>
      </c>
      <c r="N78" s="15" t="s">
        <v>127</v>
      </c>
      <c r="O78" s="15" t="s">
        <v>127</v>
      </c>
      <c r="P78" s="15">
        <v>4891.96</v>
      </c>
      <c r="Q78" s="15" t="s">
        <v>127</v>
      </c>
      <c r="R78" s="15" t="s">
        <v>127</v>
      </c>
      <c r="S78" s="15" t="s">
        <v>127</v>
      </c>
      <c r="T78" s="15" t="s">
        <v>161</v>
      </c>
      <c r="U78" s="15"/>
      <c r="V78" s="15"/>
    </row>
    <row r="79" spans="1:22" x14ac:dyDescent="0.2">
      <c r="A79" s="11">
        <v>27</v>
      </c>
      <c r="B79" s="12">
        <v>40932</v>
      </c>
      <c r="C79" s="11">
        <v>17113612</v>
      </c>
      <c r="D79" s="13" t="s">
        <v>192</v>
      </c>
      <c r="E79" s="15">
        <v>113835.93829999999</v>
      </c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</row>
    <row r="80" spans="1:22" x14ac:dyDescent="0.2">
      <c r="A80" s="11">
        <v>27</v>
      </c>
      <c r="B80" s="12">
        <v>40944</v>
      </c>
      <c r="C80" s="11">
        <v>17113612</v>
      </c>
      <c r="D80" s="13" t="s">
        <v>192</v>
      </c>
      <c r="E80" s="15">
        <v>335860</v>
      </c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</row>
    <row r="81" spans="1:22" x14ac:dyDescent="0.2">
      <c r="A81" s="11">
        <v>27</v>
      </c>
      <c r="B81" s="12">
        <v>41018</v>
      </c>
      <c r="C81" s="11">
        <v>17113612</v>
      </c>
      <c r="D81" s="13" t="s">
        <v>192</v>
      </c>
      <c r="E81" s="15">
        <v>417740</v>
      </c>
      <c r="F81" s="15"/>
      <c r="G81" s="15">
        <v>1.5265</v>
      </c>
      <c r="H81" s="15">
        <v>5.7538</v>
      </c>
      <c r="I81" s="15">
        <v>0.68898300000000001</v>
      </c>
      <c r="J81" s="15" t="s">
        <v>153</v>
      </c>
      <c r="K81" s="15" t="s">
        <v>127</v>
      </c>
      <c r="L81" s="15"/>
      <c r="M81" s="83">
        <v>445.72210000000001</v>
      </c>
      <c r="N81" s="15" t="s">
        <v>127</v>
      </c>
      <c r="O81" s="15" t="s">
        <v>127</v>
      </c>
      <c r="P81" s="15" t="s">
        <v>127</v>
      </c>
      <c r="Q81" s="15">
        <v>1.7964</v>
      </c>
      <c r="R81" s="15" t="s">
        <v>127</v>
      </c>
      <c r="S81" s="15"/>
      <c r="T81" s="15"/>
      <c r="U81" s="15">
        <v>1140</v>
      </c>
      <c r="V81" s="15"/>
    </row>
    <row r="82" spans="1:22" x14ac:dyDescent="0.2">
      <c r="A82" s="11">
        <v>27</v>
      </c>
      <c r="B82" s="12">
        <v>41245</v>
      </c>
      <c r="C82" s="11">
        <v>17113612</v>
      </c>
      <c r="D82" s="13" t="s">
        <v>192</v>
      </c>
      <c r="E82" s="15">
        <v>469000</v>
      </c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</row>
    <row r="83" spans="1:22" x14ac:dyDescent="0.2">
      <c r="A83" s="11">
        <v>27</v>
      </c>
      <c r="B83" s="12">
        <v>41245</v>
      </c>
      <c r="C83" s="11">
        <v>17113612</v>
      </c>
      <c r="D83" s="13" t="s">
        <v>192</v>
      </c>
      <c r="E83" s="15">
        <v>465000</v>
      </c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</row>
    <row r="84" spans="1:22" x14ac:dyDescent="0.2">
      <c r="A84" s="11">
        <v>27</v>
      </c>
      <c r="B84" s="12">
        <v>41245</v>
      </c>
      <c r="C84" s="11">
        <v>17113612</v>
      </c>
      <c r="D84" s="13" t="s">
        <v>192</v>
      </c>
      <c r="E84" s="15">
        <v>455000</v>
      </c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</row>
    <row r="85" spans="1:22" x14ac:dyDescent="0.2">
      <c r="A85" s="11">
        <v>27</v>
      </c>
      <c r="B85" s="12">
        <v>41245</v>
      </c>
      <c r="C85" s="11">
        <v>17113612</v>
      </c>
      <c r="D85" s="13" t="s">
        <v>192</v>
      </c>
      <c r="E85" s="15">
        <v>4000</v>
      </c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</row>
    <row r="86" spans="1:22" x14ac:dyDescent="0.2">
      <c r="A86" s="11">
        <v>27</v>
      </c>
      <c r="B86" s="12">
        <v>41245</v>
      </c>
      <c r="C86" s="11">
        <v>17113612</v>
      </c>
      <c r="D86" s="13" t="s">
        <v>192</v>
      </c>
      <c r="E86" s="15">
        <v>483000</v>
      </c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</row>
    <row r="87" spans="1:22" x14ac:dyDescent="0.2">
      <c r="A87" s="11">
        <v>27</v>
      </c>
      <c r="B87" s="12">
        <v>41245</v>
      </c>
      <c r="C87" s="11">
        <v>17113612</v>
      </c>
      <c r="D87" s="13" t="s">
        <v>192</v>
      </c>
      <c r="E87" s="15">
        <v>457500</v>
      </c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</row>
    <row r="88" spans="1:22" x14ac:dyDescent="0.2">
      <c r="A88" s="11">
        <v>27</v>
      </c>
      <c r="B88" s="12">
        <v>41245</v>
      </c>
      <c r="C88" s="11">
        <v>17113612</v>
      </c>
      <c r="D88" s="13" t="s">
        <v>192</v>
      </c>
      <c r="E88" s="15">
        <v>491000</v>
      </c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</row>
    <row r="89" spans="1:22" x14ac:dyDescent="0.2">
      <c r="A89" s="11">
        <v>27</v>
      </c>
      <c r="B89" s="12">
        <v>42200</v>
      </c>
      <c r="C89" s="11">
        <v>17113612</v>
      </c>
      <c r="D89" s="13" t="s">
        <v>192</v>
      </c>
      <c r="E89" s="15">
        <v>472050</v>
      </c>
      <c r="F89" s="15">
        <v>189130</v>
      </c>
      <c r="G89" s="15" t="s">
        <v>127</v>
      </c>
      <c r="H89" s="15">
        <v>31.459</v>
      </c>
      <c r="I89" s="15">
        <v>243.96700000000001</v>
      </c>
      <c r="J89" s="15" t="s">
        <v>127</v>
      </c>
      <c r="K89" s="15" t="s">
        <v>127</v>
      </c>
      <c r="L89" s="15" t="s">
        <v>127</v>
      </c>
      <c r="M89" s="15">
        <v>329.90899999999999</v>
      </c>
      <c r="N89" s="15" t="s">
        <v>127</v>
      </c>
      <c r="O89" s="15" t="s">
        <v>127</v>
      </c>
      <c r="P89" s="15">
        <v>1368.72</v>
      </c>
      <c r="Q89" s="15" t="s">
        <v>127</v>
      </c>
      <c r="R89" s="15" t="s">
        <v>127</v>
      </c>
      <c r="S89" s="15" t="s">
        <v>127</v>
      </c>
      <c r="T89" s="15">
        <v>5.8834900000000001</v>
      </c>
      <c r="U89" s="15">
        <v>742.3</v>
      </c>
      <c r="V89" s="15"/>
    </row>
    <row r="90" spans="1:22" x14ac:dyDescent="0.2">
      <c r="A90" s="11">
        <v>27</v>
      </c>
      <c r="B90" s="12">
        <v>42914</v>
      </c>
      <c r="C90" s="11">
        <v>17113612</v>
      </c>
      <c r="D90" s="13" t="s">
        <v>192</v>
      </c>
      <c r="E90" s="15">
        <v>121640</v>
      </c>
      <c r="F90" s="15">
        <v>43676</v>
      </c>
      <c r="G90" s="15" t="s">
        <v>127</v>
      </c>
      <c r="H90" s="15">
        <v>45.215400000000002</v>
      </c>
      <c r="I90" s="15">
        <v>70.261200000000002</v>
      </c>
      <c r="J90" s="15" t="s">
        <v>127</v>
      </c>
      <c r="K90" s="15" t="s">
        <v>127</v>
      </c>
      <c r="L90" s="15" t="s">
        <v>127</v>
      </c>
      <c r="M90" s="15">
        <v>59.3733</v>
      </c>
      <c r="N90" s="15" t="s">
        <v>127</v>
      </c>
      <c r="O90" s="15" t="s">
        <v>127</v>
      </c>
      <c r="P90" s="15">
        <v>14.2156</v>
      </c>
      <c r="Q90" s="15" t="s">
        <v>127</v>
      </c>
      <c r="R90" s="15" t="s">
        <v>127</v>
      </c>
      <c r="S90" s="15"/>
      <c r="T90" s="15" t="s">
        <v>140</v>
      </c>
      <c r="U90" s="15">
        <v>378.03699999999998</v>
      </c>
      <c r="V90" s="15"/>
    </row>
    <row r="91" spans="1:22" x14ac:dyDescent="0.2">
      <c r="A91" s="11">
        <v>27</v>
      </c>
      <c r="B91" s="12">
        <v>43150</v>
      </c>
      <c r="C91" s="11">
        <v>17113612</v>
      </c>
      <c r="D91" s="13" t="s">
        <v>192</v>
      </c>
      <c r="E91" s="15">
        <v>645900</v>
      </c>
      <c r="F91" s="15">
        <v>222300</v>
      </c>
      <c r="G91" s="15" t="s">
        <v>127</v>
      </c>
      <c r="H91" s="15">
        <v>43.747900000000001</v>
      </c>
      <c r="I91" s="15">
        <v>271.00599999999997</v>
      </c>
      <c r="J91" s="15" t="s">
        <v>127</v>
      </c>
      <c r="K91" s="15" t="s">
        <v>127</v>
      </c>
      <c r="L91" s="15" t="s">
        <v>127</v>
      </c>
      <c r="M91" s="15">
        <v>343.78500000000003</v>
      </c>
      <c r="N91" s="15" t="s">
        <v>127</v>
      </c>
      <c r="O91" s="15" t="s">
        <v>127</v>
      </c>
      <c r="P91" s="15">
        <v>3.8997299999999999</v>
      </c>
      <c r="Q91" s="15" t="s">
        <v>127</v>
      </c>
      <c r="R91" s="15" t="s">
        <v>127</v>
      </c>
      <c r="S91" s="15" t="s">
        <v>127</v>
      </c>
      <c r="T91" s="15">
        <v>8.2503200000000003</v>
      </c>
      <c r="U91" s="15">
        <v>762.572</v>
      </c>
      <c r="V91" s="15"/>
    </row>
    <row r="92" spans="1:22" x14ac:dyDescent="0.2">
      <c r="A92" s="11">
        <v>27</v>
      </c>
      <c r="B92" s="12">
        <v>43509</v>
      </c>
      <c r="C92" s="11">
        <v>17113612</v>
      </c>
      <c r="D92" s="13" t="s">
        <v>192</v>
      </c>
      <c r="E92" s="15">
        <v>564300</v>
      </c>
      <c r="F92" s="15">
        <v>165100</v>
      </c>
      <c r="G92" s="15" t="s">
        <v>127</v>
      </c>
      <c r="H92" s="15">
        <v>43.209899999999998</v>
      </c>
      <c r="I92" s="15">
        <v>211.203</v>
      </c>
      <c r="J92" s="15" t="s">
        <v>127</v>
      </c>
      <c r="K92" s="15" t="s">
        <v>127</v>
      </c>
      <c r="L92" s="15" t="s">
        <v>127</v>
      </c>
      <c r="M92" s="15">
        <v>327.32799999999997</v>
      </c>
      <c r="N92" s="15" t="s">
        <v>127</v>
      </c>
      <c r="O92" s="15" t="s">
        <v>127</v>
      </c>
      <c r="P92" s="15">
        <v>3.2735699999999999</v>
      </c>
      <c r="Q92" s="15" t="s">
        <v>127</v>
      </c>
      <c r="R92" s="15" t="s">
        <v>127</v>
      </c>
      <c r="S92" s="15" t="s">
        <v>127</v>
      </c>
      <c r="T92" s="15">
        <v>9.1895799999999994</v>
      </c>
      <c r="U92" s="15"/>
      <c r="V92" s="15"/>
    </row>
    <row r="93" spans="1:22" x14ac:dyDescent="0.2">
      <c r="A93" s="11">
        <v>28</v>
      </c>
      <c r="B93" s="12">
        <v>40932</v>
      </c>
      <c r="C93" s="11">
        <v>17113613</v>
      </c>
      <c r="D93" s="13" t="s">
        <v>195</v>
      </c>
      <c r="E93" s="15">
        <v>811700</v>
      </c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</row>
    <row r="94" spans="1:22" x14ac:dyDescent="0.2">
      <c r="A94" s="11">
        <v>28</v>
      </c>
      <c r="B94" s="12">
        <v>41058</v>
      </c>
      <c r="C94" s="11">
        <v>17113613</v>
      </c>
      <c r="D94" s="13" t="s">
        <v>195</v>
      </c>
      <c r="E94" s="15">
        <v>829000</v>
      </c>
      <c r="F94" s="15"/>
      <c r="G94" s="15">
        <v>31.633500000000002</v>
      </c>
      <c r="H94" s="15">
        <v>62.7791</v>
      </c>
      <c r="I94" s="15">
        <v>77.439700000000002</v>
      </c>
      <c r="J94" s="15" t="s">
        <v>127</v>
      </c>
      <c r="K94" s="15" t="s">
        <v>127</v>
      </c>
      <c r="L94" s="15"/>
      <c r="M94" s="15">
        <v>249.1763</v>
      </c>
      <c r="N94" s="15" t="s">
        <v>133</v>
      </c>
      <c r="O94" s="15" t="s">
        <v>127</v>
      </c>
      <c r="P94" s="15">
        <v>4.1189999999999998</v>
      </c>
      <c r="Q94" s="15">
        <v>4.3415999999999997</v>
      </c>
      <c r="R94" s="15">
        <v>0.1004</v>
      </c>
      <c r="S94" s="15"/>
      <c r="T94" s="15"/>
      <c r="U94" s="15">
        <v>538.68910000000005</v>
      </c>
      <c r="V94" s="15"/>
    </row>
    <row r="95" spans="1:22" x14ac:dyDescent="0.2">
      <c r="A95" s="11">
        <v>28</v>
      </c>
      <c r="B95" s="12">
        <v>41976</v>
      </c>
      <c r="C95" s="11">
        <v>17113613</v>
      </c>
      <c r="D95" s="13" t="s">
        <v>195</v>
      </c>
      <c r="E95" s="15">
        <v>392709</v>
      </c>
      <c r="F95" s="15">
        <v>100690</v>
      </c>
      <c r="G95" s="15"/>
      <c r="H95" s="15"/>
      <c r="I95" s="15" t="s">
        <v>153</v>
      </c>
      <c r="J95" s="15"/>
      <c r="K95" s="71" t="s">
        <v>127</v>
      </c>
      <c r="L95" s="15"/>
      <c r="M95" s="82">
        <v>197</v>
      </c>
      <c r="N95" s="15" t="s">
        <v>127</v>
      </c>
      <c r="O95" s="15" t="s">
        <v>197</v>
      </c>
      <c r="P95" s="15"/>
      <c r="Q95" s="15"/>
      <c r="R95" s="15"/>
      <c r="S95" s="15"/>
      <c r="T95" s="15"/>
      <c r="U95" s="15">
        <v>0.11059099999999999</v>
      </c>
      <c r="V95" s="15"/>
    </row>
    <row r="96" spans="1:22" x14ac:dyDescent="0.2">
      <c r="A96" s="11">
        <v>28</v>
      </c>
      <c r="B96" s="12">
        <v>42206</v>
      </c>
      <c r="C96" s="11">
        <v>17113613</v>
      </c>
      <c r="D96" s="13" t="s">
        <v>195</v>
      </c>
      <c r="E96" s="15">
        <v>415060</v>
      </c>
      <c r="F96" s="15">
        <v>89555</v>
      </c>
      <c r="G96" s="15" t="s">
        <v>127</v>
      </c>
      <c r="H96" s="15">
        <v>66.007300000000001</v>
      </c>
      <c r="I96" s="15">
        <v>155.17599999999999</v>
      </c>
      <c r="J96" s="15" t="s">
        <v>127</v>
      </c>
      <c r="K96" s="15" t="s">
        <v>127</v>
      </c>
      <c r="L96" s="15" t="s">
        <v>127</v>
      </c>
      <c r="M96" s="15">
        <v>194.21199999999999</v>
      </c>
      <c r="N96" s="15" t="s">
        <v>127</v>
      </c>
      <c r="O96" s="15" t="s">
        <v>127</v>
      </c>
      <c r="P96" s="15">
        <v>2.5296500000000002</v>
      </c>
      <c r="Q96" s="15" t="s">
        <v>127</v>
      </c>
      <c r="R96" s="15" t="s">
        <v>127</v>
      </c>
      <c r="S96" s="15" t="s">
        <v>127</v>
      </c>
      <c r="T96" s="15">
        <v>14.888500000000001</v>
      </c>
      <c r="U96" s="15">
        <v>372.49799999999999</v>
      </c>
      <c r="V96" s="15"/>
    </row>
    <row r="97" spans="1:23" ht="15" customHeight="1" x14ac:dyDescent="0.2">
      <c r="A97" s="11">
        <v>28</v>
      </c>
      <c r="B97" s="12">
        <v>42870</v>
      </c>
      <c r="C97" s="11">
        <v>17113613</v>
      </c>
      <c r="D97" s="13" t="s">
        <v>195</v>
      </c>
      <c r="E97" s="15">
        <v>487020</v>
      </c>
      <c r="F97" s="15">
        <v>68880</v>
      </c>
      <c r="G97" s="15" t="s">
        <v>127</v>
      </c>
      <c r="H97" s="15">
        <v>66.150300000000001</v>
      </c>
      <c r="I97" s="15">
        <v>133.56</v>
      </c>
      <c r="J97" s="15" t="s">
        <v>127</v>
      </c>
      <c r="K97" s="15" t="s">
        <v>127</v>
      </c>
      <c r="L97" s="15" t="s">
        <v>127</v>
      </c>
      <c r="M97" s="15">
        <v>189.29</v>
      </c>
      <c r="N97" s="15" t="s">
        <v>136</v>
      </c>
      <c r="O97" s="15">
        <v>4.94407</v>
      </c>
      <c r="P97" s="15" t="s">
        <v>127</v>
      </c>
      <c r="Q97" s="15" t="s">
        <v>127</v>
      </c>
      <c r="R97" s="15" t="s">
        <v>127</v>
      </c>
      <c r="S97" s="15" t="s">
        <v>127</v>
      </c>
      <c r="T97" s="15">
        <v>4.7394600000000002</v>
      </c>
      <c r="U97" s="15">
        <v>433.24900000000002</v>
      </c>
      <c r="V97" s="15"/>
    </row>
    <row r="98" spans="1:23" x14ac:dyDescent="0.2">
      <c r="A98" s="11">
        <v>28</v>
      </c>
      <c r="B98" s="19">
        <v>43111</v>
      </c>
      <c r="C98" s="11">
        <v>17113613</v>
      </c>
      <c r="D98" s="17" t="s">
        <v>195</v>
      </c>
      <c r="E98" s="15">
        <v>243200</v>
      </c>
      <c r="F98" s="15"/>
      <c r="G98" s="15" t="s">
        <v>127</v>
      </c>
      <c r="H98" s="15">
        <v>60.756700000000002</v>
      </c>
      <c r="I98" s="15">
        <v>105.059</v>
      </c>
      <c r="J98" s="15" t="s">
        <v>127</v>
      </c>
      <c r="K98" s="15" t="s">
        <v>127</v>
      </c>
      <c r="L98" s="15" t="s">
        <v>127</v>
      </c>
      <c r="M98" s="15">
        <v>135.65600000000001</v>
      </c>
      <c r="N98" s="15" t="s">
        <v>127</v>
      </c>
      <c r="O98" s="15" t="s">
        <v>127</v>
      </c>
      <c r="P98" s="15" t="s">
        <v>136</v>
      </c>
      <c r="Q98" s="15" t="s">
        <v>127</v>
      </c>
      <c r="R98" s="15" t="s">
        <v>127</v>
      </c>
      <c r="S98" s="15" t="s">
        <v>127</v>
      </c>
      <c r="T98" s="15">
        <v>5.5548400000000004</v>
      </c>
      <c r="U98" s="15">
        <v>262.81799999999998</v>
      </c>
      <c r="V98" s="15"/>
    </row>
    <row r="99" spans="1:23" x14ac:dyDescent="0.2">
      <c r="A99" s="11">
        <v>28</v>
      </c>
      <c r="B99" s="12">
        <v>43508</v>
      </c>
      <c r="C99" s="11">
        <v>17113613</v>
      </c>
      <c r="D99" s="13" t="s">
        <v>195</v>
      </c>
      <c r="E99" s="15">
        <v>329130</v>
      </c>
      <c r="F99" s="15">
        <v>59100</v>
      </c>
      <c r="G99" s="15" t="s">
        <v>127</v>
      </c>
      <c r="H99" s="15">
        <v>72.440299999999993</v>
      </c>
      <c r="I99" s="15">
        <v>113.682</v>
      </c>
      <c r="J99" s="15" t="s">
        <v>127</v>
      </c>
      <c r="K99" s="15" t="s">
        <v>127</v>
      </c>
      <c r="L99" s="15" t="s">
        <v>127</v>
      </c>
      <c r="M99" s="15">
        <v>135.499</v>
      </c>
      <c r="N99" s="15" t="s">
        <v>127</v>
      </c>
      <c r="O99" s="15" t="s">
        <v>127</v>
      </c>
      <c r="P99" s="15" t="s">
        <v>127</v>
      </c>
      <c r="Q99" s="15" t="s">
        <v>127</v>
      </c>
      <c r="R99" s="15" t="s">
        <v>127</v>
      </c>
      <c r="S99" s="15" t="s">
        <v>127</v>
      </c>
      <c r="T99" s="15">
        <v>9.1835299999999993</v>
      </c>
      <c r="U99" s="15"/>
      <c r="V99" s="15"/>
      <c r="W99" s="59"/>
    </row>
    <row r="100" spans="1:23" x14ac:dyDescent="0.2">
      <c r="A100" s="11">
        <v>29</v>
      </c>
      <c r="B100" s="12">
        <v>41695</v>
      </c>
      <c r="C100" s="11">
        <v>17113614</v>
      </c>
      <c r="D100" s="13" t="s">
        <v>200</v>
      </c>
      <c r="E100" s="15">
        <v>568120</v>
      </c>
      <c r="F100" s="15"/>
      <c r="G100" s="15"/>
      <c r="H100" s="15"/>
      <c r="I100" s="15"/>
      <c r="J100" s="15"/>
      <c r="K100" s="15"/>
      <c r="L100" s="15"/>
      <c r="M100" s="82">
        <v>13</v>
      </c>
      <c r="N100" s="15"/>
      <c r="O100" s="15"/>
      <c r="P100" s="15"/>
      <c r="Q100" s="15"/>
      <c r="R100" s="15"/>
      <c r="S100" s="15"/>
      <c r="T100" s="15"/>
      <c r="U100" s="15"/>
      <c r="V100" s="15"/>
    </row>
    <row r="101" spans="1:23" x14ac:dyDescent="0.2">
      <c r="A101" s="11">
        <v>29</v>
      </c>
      <c r="B101" s="12">
        <v>41813</v>
      </c>
      <c r="C101" s="11">
        <v>17113614</v>
      </c>
      <c r="D101" s="13" t="s">
        <v>200</v>
      </c>
      <c r="E101" s="15">
        <v>454458.94439999998</v>
      </c>
      <c r="F101" s="15">
        <v>22773.436600000001</v>
      </c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</row>
    <row r="102" spans="1:23" x14ac:dyDescent="0.2">
      <c r="A102" s="11">
        <v>29</v>
      </c>
      <c r="B102" s="12">
        <v>42155</v>
      </c>
      <c r="C102" s="11">
        <v>17113614</v>
      </c>
      <c r="D102" s="13" t="s">
        <v>200</v>
      </c>
      <c r="E102" s="15">
        <v>436362.43920000002</v>
      </c>
      <c r="F102" s="15">
        <v>26318.7585</v>
      </c>
      <c r="G102" s="15" t="s">
        <v>127</v>
      </c>
      <c r="H102" s="15">
        <v>53.969900000000003</v>
      </c>
      <c r="I102" s="15">
        <v>398.66699999999997</v>
      </c>
      <c r="J102" s="15" t="s">
        <v>127</v>
      </c>
      <c r="K102" s="15" t="s">
        <v>127</v>
      </c>
      <c r="L102" s="15" t="s">
        <v>201</v>
      </c>
      <c r="M102" s="15">
        <v>68.374200000000002</v>
      </c>
      <c r="N102" s="15" t="s">
        <v>127</v>
      </c>
      <c r="O102" s="15" t="s">
        <v>127</v>
      </c>
      <c r="P102" s="15">
        <v>1167.01</v>
      </c>
      <c r="Q102" s="15">
        <v>19.850100000000001</v>
      </c>
      <c r="R102" s="15" t="s">
        <v>127</v>
      </c>
      <c r="S102" s="15">
        <v>530.95100000000002</v>
      </c>
      <c r="T102" s="15">
        <v>22.376300000000001</v>
      </c>
      <c r="U102" s="15"/>
      <c r="V102" s="15"/>
    </row>
    <row r="103" spans="1:23" x14ac:dyDescent="0.2">
      <c r="A103" s="11">
        <v>29</v>
      </c>
      <c r="B103" s="12">
        <v>42880</v>
      </c>
      <c r="C103" s="11">
        <v>17113614</v>
      </c>
      <c r="D103" s="13" t="s">
        <v>200</v>
      </c>
      <c r="E103" s="15">
        <v>423915</v>
      </c>
      <c r="F103" s="15">
        <v>25700</v>
      </c>
      <c r="G103" s="15" t="s">
        <v>127</v>
      </c>
      <c r="H103" s="15">
        <v>47.494399999999999</v>
      </c>
      <c r="I103" s="15">
        <v>313.02499999999998</v>
      </c>
      <c r="J103" s="15" t="s">
        <v>127</v>
      </c>
      <c r="K103" s="15" t="s">
        <v>127</v>
      </c>
      <c r="L103" s="15" t="s">
        <v>127</v>
      </c>
      <c r="M103" s="15">
        <v>68.046099999999996</v>
      </c>
      <c r="N103" s="15" t="s">
        <v>127</v>
      </c>
      <c r="O103" s="15" t="s">
        <v>127</v>
      </c>
      <c r="P103" s="15">
        <v>1131.9100000000001</v>
      </c>
      <c r="Q103" s="15" t="s">
        <v>127</v>
      </c>
      <c r="R103" s="15">
        <v>423.42099999999999</v>
      </c>
      <c r="S103" s="15"/>
      <c r="T103" s="15" t="s">
        <v>161</v>
      </c>
      <c r="U103" s="15">
        <v>591.80200000000002</v>
      </c>
      <c r="V103" s="15"/>
    </row>
    <row r="104" spans="1:23" x14ac:dyDescent="0.2">
      <c r="A104" s="11">
        <v>29</v>
      </c>
      <c r="B104" s="19">
        <v>43117</v>
      </c>
      <c r="C104" s="11">
        <v>17113614</v>
      </c>
      <c r="D104" s="13" t="s">
        <v>200</v>
      </c>
      <c r="E104" s="15">
        <v>536850</v>
      </c>
      <c r="F104" s="15"/>
      <c r="G104" s="15" t="s">
        <v>127</v>
      </c>
      <c r="H104" s="15">
        <v>47.303199999999997</v>
      </c>
      <c r="I104" s="15">
        <v>350.57299999999998</v>
      </c>
      <c r="J104" s="15" t="s">
        <v>127</v>
      </c>
      <c r="K104" s="15" t="s">
        <v>127</v>
      </c>
      <c r="L104" s="15" t="s">
        <v>127</v>
      </c>
      <c r="M104" s="15">
        <v>46.133000000000003</v>
      </c>
      <c r="N104" s="15" t="s">
        <v>127</v>
      </c>
      <c r="O104" s="15" t="s">
        <v>127</v>
      </c>
      <c r="P104" s="15">
        <v>866.84100000000001</v>
      </c>
      <c r="Q104" s="15" t="s">
        <v>127</v>
      </c>
      <c r="R104" s="15" t="s">
        <v>127</v>
      </c>
      <c r="S104" s="15" t="s">
        <v>127</v>
      </c>
      <c r="T104" s="15">
        <v>7.0358599999999996</v>
      </c>
      <c r="U104" s="15">
        <v>499.89</v>
      </c>
      <c r="V104" s="15"/>
    </row>
    <row r="105" spans="1:23" x14ac:dyDescent="0.2">
      <c r="A105" s="11">
        <v>29</v>
      </c>
      <c r="B105" s="12">
        <v>43514</v>
      </c>
      <c r="C105" s="11">
        <v>17113614</v>
      </c>
      <c r="D105" s="13" t="s">
        <v>200</v>
      </c>
      <c r="E105" s="15">
        <f>58.1568
*10000</f>
        <v>581568</v>
      </c>
      <c r="F105" s="15">
        <f>2.71
*10000</f>
        <v>27100</v>
      </c>
      <c r="G105" s="15" t="s">
        <v>127</v>
      </c>
      <c r="H105" s="15">
        <v>53.270699999999998</v>
      </c>
      <c r="I105" s="15">
        <v>475.95</v>
      </c>
      <c r="J105" s="15" t="s">
        <v>127</v>
      </c>
      <c r="K105" s="15" t="s">
        <v>127</v>
      </c>
      <c r="L105" s="15" t="s">
        <v>127</v>
      </c>
      <c r="M105" s="15">
        <v>56.659399999999998</v>
      </c>
      <c r="N105" s="15" t="s">
        <v>127</v>
      </c>
      <c r="O105" s="15" t="s">
        <v>127</v>
      </c>
      <c r="P105" s="15">
        <v>2477.1</v>
      </c>
      <c r="Q105" s="15" t="s">
        <v>127</v>
      </c>
      <c r="R105" s="15" t="s">
        <v>127</v>
      </c>
      <c r="S105" s="15" t="s">
        <v>127</v>
      </c>
      <c r="T105" s="15">
        <v>8.6261500000000009</v>
      </c>
      <c r="U105" s="15"/>
      <c r="V105" s="15"/>
    </row>
    <row r="106" spans="1:23" x14ac:dyDescent="0.2">
      <c r="A106" s="11">
        <v>30</v>
      </c>
      <c r="B106" s="12">
        <v>41704.20140046296</v>
      </c>
      <c r="C106" s="11">
        <v>17113615</v>
      </c>
      <c r="D106" s="13" t="s">
        <v>202</v>
      </c>
      <c r="E106" s="15">
        <v>31950</v>
      </c>
      <c r="F106" s="15"/>
      <c r="G106" s="15"/>
      <c r="H106" s="15"/>
      <c r="I106" s="15"/>
      <c r="J106" s="15"/>
      <c r="K106" s="15"/>
      <c r="L106" s="15"/>
      <c r="M106" s="82">
        <v>14</v>
      </c>
      <c r="N106" s="15"/>
      <c r="O106" s="15"/>
      <c r="P106" s="15"/>
      <c r="Q106" s="15"/>
      <c r="R106" s="15"/>
      <c r="S106" s="15"/>
      <c r="T106" s="15"/>
      <c r="U106" s="15"/>
      <c r="V106" s="15"/>
    </row>
    <row r="107" spans="1:23" x14ac:dyDescent="0.2">
      <c r="A107" s="11">
        <v>30</v>
      </c>
      <c r="B107" s="12">
        <v>41814</v>
      </c>
      <c r="C107" s="11">
        <v>17113615</v>
      </c>
      <c r="D107" s="13" t="s">
        <v>202</v>
      </c>
      <c r="E107" s="15">
        <v>50744.793299999998</v>
      </c>
      <c r="F107" s="15">
        <v>7578.5222000000003</v>
      </c>
      <c r="G107" s="15"/>
      <c r="H107" s="15"/>
      <c r="I107" s="15">
        <v>0.13983799999999999</v>
      </c>
      <c r="J107" s="15"/>
      <c r="K107" s="15"/>
      <c r="L107" s="15"/>
      <c r="M107" s="15"/>
      <c r="N107" s="15"/>
      <c r="O107" s="15"/>
      <c r="P107" s="15">
        <v>4.9787999999999999E-2</v>
      </c>
      <c r="Q107" s="15"/>
      <c r="R107" s="15"/>
      <c r="S107" s="15"/>
      <c r="T107" s="15"/>
      <c r="U107" s="15"/>
      <c r="V107" s="15"/>
    </row>
    <row r="108" spans="1:23" x14ac:dyDescent="0.2">
      <c r="A108" s="11">
        <v>30</v>
      </c>
      <c r="B108" s="12">
        <v>42158</v>
      </c>
      <c r="C108" s="11">
        <v>17113615</v>
      </c>
      <c r="D108" s="13" t="s">
        <v>202</v>
      </c>
      <c r="E108" s="15">
        <v>68764</v>
      </c>
      <c r="F108" s="15">
        <v>70778</v>
      </c>
      <c r="G108" s="15" t="s">
        <v>127</v>
      </c>
      <c r="H108" s="15">
        <v>118.408</v>
      </c>
      <c r="I108" s="15">
        <v>281.23</v>
      </c>
      <c r="J108" s="15" t="s">
        <v>127</v>
      </c>
      <c r="K108" s="15" t="s">
        <v>127</v>
      </c>
      <c r="L108" s="15" t="s">
        <v>127</v>
      </c>
      <c r="M108" s="15">
        <v>69.736400000000003</v>
      </c>
      <c r="N108" s="15" t="s">
        <v>136</v>
      </c>
      <c r="O108" s="15" t="s">
        <v>127</v>
      </c>
      <c r="P108" s="15">
        <v>66.669499999999999</v>
      </c>
      <c r="Q108" s="15" t="s">
        <v>127</v>
      </c>
      <c r="R108" s="15" t="s">
        <v>127</v>
      </c>
      <c r="S108" s="15">
        <v>359.55799999999999</v>
      </c>
      <c r="T108" s="15">
        <v>24.9923</v>
      </c>
      <c r="U108" s="15"/>
      <c r="V108" s="15"/>
    </row>
    <row r="109" spans="1:23" ht="15" customHeight="1" x14ac:dyDescent="0.2">
      <c r="A109" s="11">
        <v>30</v>
      </c>
      <c r="B109" s="12">
        <v>42869</v>
      </c>
      <c r="C109" s="11">
        <v>17113615</v>
      </c>
      <c r="D109" s="13" t="s">
        <v>202</v>
      </c>
      <c r="E109" s="15">
        <v>32090</v>
      </c>
      <c r="F109" s="15">
        <v>39730</v>
      </c>
      <c r="G109" s="15" t="s">
        <v>127</v>
      </c>
      <c r="H109" s="15">
        <v>72.767200000000003</v>
      </c>
      <c r="I109" s="15">
        <v>132.97800000000001</v>
      </c>
      <c r="J109" s="15" t="s">
        <v>127</v>
      </c>
      <c r="K109" s="15" t="s">
        <v>127</v>
      </c>
      <c r="L109" s="15" t="s">
        <v>127</v>
      </c>
      <c r="M109" s="15">
        <v>8.5805299999999995</v>
      </c>
      <c r="N109" s="15" t="s">
        <v>127</v>
      </c>
      <c r="O109" s="15">
        <v>3.9935100000000001</v>
      </c>
      <c r="P109" s="15">
        <v>2.5852900000000001</v>
      </c>
      <c r="Q109" s="15" t="s">
        <v>127</v>
      </c>
      <c r="R109" s="15" t="s">
        <v>127</v>
      </c>
      <c r="S109" s="15" t="s">
        <v>127</v>
      </c>
      <c r="T109" s="15" t="s">
        <v>136</v>
      </c>
      <c r="U109" s="15">
        <v>306.15600000000001</v>
      </c>
      <c r="V109" s="15"/>
    </row>
    <row r="110" spans="1:23" x14ac:dyDescent="0.2">
      <c r="A110" s="11">
        <v>30</v>
      </c>
      <c r="B110" s="19">
        <v>43111</v>
      </c>
      <c r="C110" s="11">
        <v>17113615</v>
      </c>
      <c r="D110" s="13" t="s">
        <v>202</v>
      </c>
      <c r="E110" s="15">
        <v>6500</v>
      </c>
      <c r="F110" s="15"/>
      <c r="G110" s="15" t="s">
        <v>127</v>
      </c>
      <c r="H110" s="15">
        <v>39.409399999999998</v>
      </c>
      <c r="I110" s="15">
        <v>84.805499999999995</v>
      </c>
      <c r="J110" s="15" t="s">
        <v>127</v>
      </c>
      <c r="K110" s="15" t="s">
        <v>127</v>
      </c>
      <c r="L110" s="15" t="s">
        <v>127</v>
      </c>
      <c r="M110" s="15">
        <v>8.5786899999999999</v>
      </c>
      <c r="N110" s="15" t="s">
        <v>127</v>
      </c>
      <c r="O110" s="15" t="s">
        <v>127</v>
      </c>
      <c r="P110" s="15" t="s">
        <v>136</v>
      </c>
      <c r="Q110" s="15" t="s">
        <v>127</v>
      </c>
      <c r="R110" s="15" t="s">
        <v>127</v>
      </c>
      <c r="S110" s="15" t="s">
        <v>127</v>
      </c>
      <c r="T110" s="15">
        <v>4.73888</v>
      </c>
      <c r="U110" s="15">
        <v>226.43100000000001</v>
      </c>
      <c r="V110" s="15"/>
    </row>
    <row r="111" spans="1:23" x14ac:dyDescent="0.2">
      <c r="A111" s="11">
        <v>30</v>
      </c>
      <c r="B111" s="12">
        <v>43506</v>
      </c>
      <c r="C111" s="11">
        <v>17113615</v>
      </c>
      <c r="D111" s="13" t="s">
        <v>202</v>
      </c>
      <c r="E111" s="15">
        <v>31477</v>
      </c>
      <c r="F111" s="15">
        <v>5610</v>
      </c>
      <c r="G111" s="15" t="s">
        <v>127</v>
      </c>
      <c r="H111" s="15">
        <v>44.496499999999997</v>
      </c>
      <c r="I111" s="15">
        <v>94.081699999999998</v>
      </c>
      <c r="J111" s="15" t="s">
        <v>127</v>
      </c>
      <c r="K111" s="15" t="s">
        <v>127</v>
      </c>
      <c r="L111" s="15" t="s">
        <v>127</v>
      </c>
      <c r="M111" s="15">
        <v>12.7554</v>
      </c>
      <c r="N111" s="15" t="s">
        <v>127</v>
      </c>
      <c r="O111" s="15">
        <v>4.3188700000000004</v>
      </c>
      <c r="P111" s="15" t="s">
        <v>127</v>
      </c>
      <c r="Q111" s="15" t="s">
        <v>127</v>
      </c>
      <c r="R111" s="15" t="s">
        <v>127</v>
      </c>
      <c r="S111" s="15" t="s">
        <v>127</v>
      </c>
      <c r="T111" s="15">
        <v>5.8527800000000001</v>
      </c>
      <c r="U111" s="15"/>
      <c r="V111" s="15"/>
    </row>
    <row r="112" spans="1:23" x14ac:dyDescent="0.2">
      <c r="A112" s="11">
        <v>31</v>
      </c>
      <c r="B112" s="12">
        <v>41704.20140046296</v>
      </c>
      <c r="C112" s="11">
        <v>17113616</v>
      </c>
      <c r="D112" s="13" t="s">
        <v>203</v>
      </c>
      <c r="E112" s="15">
        <v>216</v>
      </c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</row>
    <row r="113" spans="1:23" x14ac:dyDescent="0.2">
      <c r="A113" s="11">
        <v>31</v>
      </c>
      <c r="B113" s="12">
        <v>41814</v>
      </c>
      <c r="C113" s="11">
        <v>17113616</v>
      </c>
      <c r="D113" s="13" t="s">
        <v>203</v>
      </c>
      <c r="E113" s="15">
        <v>481.93349999999998</v>
      </c>
      <c r="F113" s="15">
        <v>321.30259999999998</v>
      </c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</row>
    <row r="114" spans="1:23" x14ac:dyDescent="0.2">
      <c r="A114" s="11">
        <v>31</v>
      </c>
      <c r="B114" s="12">
        <v>42158</v>
      </c>
      <c r="C114" s="11">
        <v>17113616</v>
      </c>
      <c r="D114" s="13" t="s">
        <v>203</v>
      </c>
      <c r="E114" s="15">
        <v>3282</v>
      </c>
      <c r="F114" s="15">
        <v>1350</v>
      </c>
      <c r="G114" s="15" t="s">
        <v>127</v>
      </c>
      <c r="H114" s="15">
        <v>77.983099999999993</v>
      </c>
      <c r="I114" s="15">
        <v>252.423</v>
      </c>
      <c r="J114" s="15" t="s">
        <v>127</v>
      </c>
      <c r="K114" s="15" t="s">
        <v>127</v>
      </c>
      <c r="L114" s="15" t="s">
        <v>127</v>
      </c>
      <c r="M114" s="15" t="s">
        <v>127</v>
      </c>
      <c r="N114" s="15" t="s">
        <v>127</v>
      </c>
      <c r="O114" s="15" t="s">
        <v>127</v>
      </c>
      <c r="P114" s="15">
        <v>35.2562</v>
      </c>
      <c r="Q114" s="15" t="s">
        <v>127</v>
      </c>
      <c r="R114" s="15" t="s">
        <v>127</v>
      </c>
      <c r="S114" s="15">
        <v>299.24799999999999</v>
      </c>
      <c r="T114" s="15">
        <v>4.1935900000000004</v>
      </c>
      <c r="U114" s="15"/>
      <c r="V114" s="15"/>
    </row>
    <row r="115" spans="1:23" x14ac:dyDescent="0.2">
      <c r="A115" s="11">
        <v>31</v>
      </c>
      <c r="B115" s="12">
        <v>42869</v>
      </c>
      <c r="C115" s="11">
        <v>17113616</v>
      </c>
      <c r="D115" s="13" t="s">
        <v>203</v>
      </c>
      <c r="E115" s="15" t="s">
        <v>127</v>
      </c>
      <c r="F115" s="15" t="s">
        <v>127</v>
      </c>
      <c r="G115" s="15" t="s">
        <v>127</v>
      </c>
      <c r="H115" s="15">
        <v>67.611800000000002</v>
      </c>
      <c r="I115" s="15">
        <v>145.524</v>
      </c>
      <c r="J115" s="15" t="s">
        <v>127</v>
      </c>
      <c r="K115" s="15" t="s">
        <v>127</v>
      </c>
      <c r="L115" s="15" t="s">
        <v>127</v>
      </c>
      <c r="M115" s="15" t="s">
        <v>127</v>
      </c>
      <c r="N115" s="15" t="s">
        <v>127</v>
      </c>
      <c r="O115" s="15">
        <v>3.4699599999999999</v>
      </c>
      <c r="P115" s="15">
        <v>39.866300000000003</v>
      </c>
      <c r="Q115" s="15" t="s">
        <v>127</v>
      </c>
      <c r="R115" s="15" t="s">
        <v>127</v>
      </c>
      <c r="S115" s="15" t="s">
        <v>127</v>
      </c>
      <c r="T115" s="15" t="s">
        <v>127</v>
      </c>
      <c r="U115" s="15">
        <v>338.303</v>
      </c>
      <c r="V115" s="15"/>
    </row>
    <row r="116" spans="1:23" x14ac:dyDescent="0.2">
      <c r="A116" s="11">
        <v>31</v>
      </c>
      <c r="B116" s="19">
        <v>43111</v>
      </c>
      <c r="C116" s="11">
        <v>17113616</v>
      </c>
      <c r="D116" s="13" t="s">
        <v>203</v>
      </c>
      <c r="E116" s="15" t="s">
        <v>127</v>
      </c>
      <c r="F116" s="15" t="s">
        <v>127</v>
      </c>
      <c r="G116" s="15" t="s">
        <v>127</v>
      </c>
      <c r="H116" s="15">
        <v>74.252300000000005</v>
      </c>
      <c r="I116" s="15">
        <v>129.53899999999999</v>
      </c>
      <c r="J116" s="15" t="s">
        <v>127</v>
      </c>
      <c r="K116" s="15" t="s">
        <v>127</v>
      </c>
      <c r="L116" s="15" t="s">
        <v>127</v>
      </c>
      <c r="M116" s="15" t="s">
        <v>136</v>
      </c>
      <c r="N116" s="15" t="s">
        <v>127</v>
      </c>
      <c r="O116" s="15" t="s">
        <v>127</v>
      </c>
      <c r="P116" s="15">
        <v>63.276699999999998</v>
      </c>
      <c r="Q116" s="15" t="s">
        <v>127</v>
      </c>
      <c r="R116" s="15" t="s">
        <v>127</v>
      </c>
      <c r="S116" s="15" t="s">
        <v>127</v>
      </c>
      <c r="T116" s="15">
        <v>3.6198299999999999</v>
      </c>
      <c r="U116" s="15">
        <v>295.89600000000002</v>
      </c>
      <c r="V116" s="15"/>
    </row>
    <row r="117" spans="1:23" x14ac:dyDescent="0.2">
      <c r="A117" s="11">
        <v>31</v>
      </c>
      <c r="B117" s="12">
        <v>43506</v>
      </c>
      <c r="C117" s="11">
        <v>17113616</v>
      </c>
      <c r="D117" s="13" t="s">
        <v>203</v>
      </c>
      <c r="E117" s="15">
        <v>51.3</v>
      </c>
      <c r="F117" s="15">
        <v>198</v>
      </c>
      <c r="G117" s="15" t="s">
        <v>127</v>
      </c>
      <c r="H117" s="15">
        <v>75.004300000000001</v>
      </c>
      <c r="I117" s="15">
        <v>140.46</v>
      </c>
      <c r="J117" s="15" t="s">
        <v>127</v>
      </c>
      <c r="K117" s="15" t="s">
        <v>127</v>
      </c>
      <c r="L117" s="15" t="s">
        <v>127</v>
      </c>
      <c r="M117" s="15" t="s">
        <v>127</v>
      </c>
      <c r="N117" s="15" t="s">
        <v>127</v>
      </c>
      <c r="O117" s="15">
        <v>8.44618</v>
      </c>
      <c r="P117" s="15">
        <v>60.036099999999998</v>
      </c>
      <c r="Q117" s="15" t="s">
        <v>127</v>
      </c>
      <c r="R117" s="15" t="s">
        <v>127</v>
      </c>
      <c r="S117" s="15" t="s">
        <v>127</v>
      </c>
      <c r="T117" s="15">
        <v>10.451700000000001</v>
      </c>
      <c r="U117" s="15"/>
      <c r="V117" s="15"/>
      <c r="W117" s="59"/>
    </row>
    <row r="118" spans="1:23" x14ac:dyDescent="0.2">
      <c r="A118" s="11">
        <v>32</v>
      </c>
      <c r="B118" s="12">
        <v>41815</v>
      </c>
      <c r="C118" s="11">
        <v>17113617</v>
      </c>
      <c r="D118" s="13" t="s">
        <v>204</v>
      </c>
      <c r="E118" s="15">
        <v>94823.400200000004</v>
      </c>
      <c r="F118" s="15">
        <v>53243.1495</v>
      </c>
      <c r="G118" s="15"/>
      <c r="H118" s="15"/>
      <c r="I118" s="15">
        <v>0.28630699999999998</v>
      </c>
      <c r="J118" s="15"/>
      <c r="K118" s="15"/>
      <c r="L118" s="15"/>
      <c r="M118" s="82">
        <v>176</v>
      </c>
      <c r="N118" s="15"/>
      <c r="O118" s="15"/>
      <c r="P118" s="15">
        <v>1.179E-2</v>
      </c>
      <c r="Q118" s="15"/>
      <c r="R118" s="15"/>
      <c r="S118" s="15"/>
      <c r="T118" s="15"/>
      <c r="U118" s="15"/>
      <c r="V118" s="15"/>
    </row>
    <row r="119" spans="1:23" x14ac:dyDescent="0.2">
      <c r="A119" s="11">
        <v>32</v>
      </c>
      <c r="B119" s="12">
        <v>41862</v>
      </c>
      <c r="C119" s="11">
        <v>17113617</v>
      </c>
      <c r="D119" s="13" t="s">
        <v>204</v>
      </c>
      <c r="E119" s="15">
        <v>131365.85569999999</v>
      </c>
      <c r="F119" s="15">
        <v>63777.264499999997</v>
      </c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</row>
    <row r="120" spans="1:23" x14ac:dyDescent="0.2">
      <c r="A120" s="11">
        <v>32</v>
      </c>
      <c r="B120" s="12">
        <v>42158</v>
      </c>
      <c r="C120" s="11">
        <v>17113617</v>
      </c>
      <c r="D120" s="13" t="s">
        <v>204</v>
      </c>
      <c r="E120" s="15">
        <v>242087</v>
      </c>
      <c r="F120" s="15">
        <v>75640</v>
      </c>
      <c r="G120" s="15" t="s">
        <v>127</v>
      </c>
      <c r="H120" s="15">
        <v>40.299999999999997</v>
      </c>
      <c r="I120" s="15">
        <v>196.328</v>
      </c>
      <c r="J120" s="15" t="s">
        <v>127</v>
      </c>
      <c r="K120" s="15" t="s">
        <v>127</v>
      </c>
      <c r="L120" s="15" t="s">
        <v>127</v>
      </c>
      <c r="M120" s="15">
        <v>91.111800000000002</v>
      </c>
      <c r="N120" s="15" t="s">
        <v>127</v>
      </c>
      <c r="O120" s="15" t="s">
        <v>127</v>
      </c>
      <c r="P120" s="15">
        <v>22.748699999999999</v>
      </c>
      <c r="Q120" s="15" t="s">
        <v>127</v>
      </c>
      <c r="R120" s="15" t="s">
        <v>127</v>
      </c>
      <c r="S120" s="15">
        <v>598.87599999999998</v>
      </c>
      <c r="T120" s="15">
        <v>6.5867899999999997</v>
      </c>
      <c r="U120" s="15"/>
      <c r="V120" s="15"/>
    </row>
    <row r="121" spans="1:23" ht="15" customHeight="1" x14ac:dyDescent="0.2">
      <c r="A121" s="11">
        <v>32</v>
      </c>
      <c r="B121" s="12">
        <v>42870</v>
      </c>
      <c r="C121" s="11">
        <v>17113617</v>
      </c>
      <c r="D121" s="13" t="s">
        <v>204</v>
      </c>
      <c r="E121" s="15">
        <v>63080</v>
      </c>
      <c r="F121" s="15">
        <v>22920</v>
      </c>
      <c r="G121" s="15" t="s">
        <v>127</v>
      </c>
      <c r="H121" s="15">
        <v>30.886299999999999</v>
      </c>
      <c r="I121" s="15">
        <v>124.63800000000001</v>
      </c>
      <c r="J121" s="15" t="s">
        <v>127</v>
      </c>
      <c r="K121" s="15" t="s">
        <v>127</v>
      </c>
      <c r="L121" s="15" t="s">
        <v>127</v>
      </c>
      <c r="M121" s="15">
        <v>105.539</v>
      </c>
      <c r="N121" s="15" t="s">
        <v>136</v>
      </c>
      <c r="O121" s="15" t="s">
        <v>127</v>
      </c>
      <c r="P121" s="15">
        <v>4.6111800000000001</v>
      </c>
      <c r="Q121" s="15" t="s">
        <v>127</v>
      </c>
      <c r="R121" s="15" t="s">
        <v>127</v>
      </c>
      <c r="S121" s="15" t="s">
        <v>127</v>
      </c>
      <c r="T121" s="15">
        <v>6.9115099999999998</v>
      </c>
      <c r="U121" s="15">
        <v>505.221</v>
      </c>
      <c r="V121" s="15"/>
    </row>
    <row r="122" spans="1:23" x14ac:dyDescent="0.2">
      <c r="A122" s="11">
        <v>32</v>
      </c>
      <c r="B122" s="19">
        <v>43117</v>
      </c>
      <c r="C122" s="11">
        <v>17113617</v>
      </c>
      <c r="D122" s="17" t="s">
        <v>204</v>
      </c>
      <c r="E122" s="15">
        <v>116000</v>
      </c>
      <c r="F122" s="15"/>
      <c r="G122" s="15" t="s">
        <v>127</v>
      </c>
      <c r="H122" s="15">
        <v>41.6265</v>
      </c>
      <c r="I122" s="15">
        <v>141.29400000000001</v>
      </c>
      <c r="J122" s="15" t="s">
        <v>127</v>
      </c>
      <c r="K122" s="15" t="s">
        <v>127</v>
      </c>
      <c r="L122" s="15" t="s">
        <v>127</v>
      </c>
      <c r="M122" s="15">
        <v>123.459</v>
      </c>
      <c r="N122" s="15" t="s">
        <v>127</v>
      </c>
      <c r="O122" s="15" t="s">
        <v>127</v>
      </c>
      <c r="P122" s="15">
        <v>15.331799999999999</v>
      </c>
      <c r="Q122" s="15" t="s">
        <v>127</v>
      </c>
      <c r="R122" s="15" t="s">
        <v>127</v>
      </c>
      <c r="S122" s="15" t="s">
        <v>127</v>
      </c>
      <c r="T122" s="15">
        <v>7.5812299999999997</v>
      </c>
      <c r="U122" s="15">
        <v>487.02199999999999</v>
      </c>
      <c r="V122" s="15"/>
    </row>
    <row r="123" spans="1:23" ht="15" customHeight="1" x14ac:dyDescent="0.2">
      <c r="A123" s="11">
        <v>32</v>
      </c>
      <c r="B123" s="12">
        <v>43508</v>
      </c>
      <c r="C123" s="11">
        <v>17113617</v>
      </c>
      <c r="D123" s="17" t="s">
        <v>204</v>
      </c>
      <c r="E123" s="15">
        <v>127870</v>
      </c>
      <c r="F123" s="15">
        <v>31840</v>
      </c>
      <c r="G123" s="15" t="s">
        <v>127</v>
      </c>
      <c r="H123" s="15">
        <v>41.870199999999997</v>
      </c>
      <c r="I123" s="15">
        <v>140.672</v>
      </c>
      <c r="J123" s="15" t="s">
        <v>127</v>
      </c>
      <c r="K123" s="15" t="s">
        <v>127</v>
      </c>
      <c r="L123" s="15" t="s">
        <v>127</v>
      </c>
      <c r="M123" s="15">
        <v>139.767</v>
      </c>
      <c r="N123" s="15" t="s">
        <v>127</v>
      </c>
      <c r="O123" s="15" t="s">
        <v>127</v>
      </c>
      <c r="P123" s="15">
        <v>10.147</v>
      </c>
      <c r="Q123" s="15" t="s">
        <v>127</v>
      </c>
      <c r="R123" s="15" t="s">
        <v>127</v>
      </c>
      <c r="S123" s="15" t="s">
        <v>127</v>
      </c>
      <c r="T123" s="15">
        <v>10.9808</v>
      </c>
      <c r="U123" s="15"/>
      <c r="V123" s="15"/>
    </row>
    <row r="124" spans="1:23" x14ac:dyDescent="0.2">
      <c r="A124" s="11">
        <v>33</v>
      </c>
      <c r="B124" s="12">
        <v>42158</v>
      </c>
      <c r="C124" s="11">
        <v>17113618</v>
      </c>
      <c r="D124" s="13" t="s">
        <v>205</v>
      </c>
      <c r="E124" s="15">
        <v>26626</v>
      </c>
      <c r="F124" s="15">
        <v>13524</v>
      </c>
      <c r="G124" s="15" t="s">
        <v>127</v>
      </c>
      <c r="H124" s="15">
        <v>35.8127</v>
      </c>
      <c r="I124" s="15">
        <v>96.437899999999999</v>
      </c>
      <c r="J124" s="15" t="s">
        <v>127</v>
      </c>
      <c r="K124" s="15" t="s">
        <v>127</v>
      </c>
      <c r="L124" s="15" t="s">
        <v>127</v>
      </c>
      <c r="M124" s="15">
        <v>18.14</v>
      </c>
      <c r="N124" s="15" t="s">
        <v>127</v>
      </c>
      <c r="O124" s="15" t="s">
        <v>127</v>
      </c>
      <c r="P124" s="15">
        <v>7.0383699999999996</v>
      </c>
      <c r="Q124" s="15" t="s">
        <v>127</v>
      </c>
      <c r="R124" s="15" t="s">
        <v>127</v>
      </c>
      <c r="S124" s="15">
        <v>347.26100000000002</v>
      </c>
      <c r="T124" s="15">
        <v>4.3677999999999999</v>
      </c>
      <c r="U124" s="15"/>
      <c r="V124" s="15"/>
    </row>
    <row r="125" spans="1:23" ht="15" customHeight="1" x14ac:dyDescent="0.2">
      <c r="A125" s="11">
        <v>33</v>
      </c>
      <c r="B125" s="12">
        <v>42880</v>
      </c>
      <c r="C125" s="11">
        <v>17113618</v>
      </c>
      <c r="D125" s="13" t="s">
        <v>205</v>
      </c>
      <c r="E125" s="15">
        <v>28640</v>
      </c>
      <c r="F125" s="15">
        <v>15200</v>
      </c>
      <c r="G125" s="15" t="s">
        <v>127</v>
      </c>
      <c r="H125" s="15">
        <v>31.915500000000002</v>
      </c>
      <c r="I125" s="15">
        <v>86.777000000000001</v>
      </c>
      <c r="J125" s="15" t="s">
        <v>127</v>
      </c>
      <c r="K125" s="15" t="s">
        <v>127</v>
      </c>
      <c r="L125" s="15" t="s">
        <v>127</v>
      </c>
      <c r="M125" s="15">
        <v>90.185000000000002</v>
      </c>
      <c r="N125" s="15" t="s">
        <v>127</v>
      </c>
      <c r="O125" s="15" t="s">
        <v>127</v>
      </c>
      <c r="P125" s="15" t="s">
        <v>136</v>
      </c>
      <c r="Q125" s="15" t="s">
        <v>127</v>
      </c>
      <c r="R125" s="15">
        <v>347.49</v>
      </c>
      <c r="S125" s="15"/>
      <c r="T125" s="15" t="s">
        <v>161</v>
      </c>
      <c r="U125" s="15">
        <v>428.75799999999998</v>
      </c>
      <c r="V125" s="15"/>
    </row>
    <row r="126" spans="1:23" ht="15" customHeight="1" x14ac:dyDescent="0.2">
      <c r="A126" s="11">
        <v>33</v>
      </c>
      <c r="B126" s="19">
        <v>43111</v>
      </c>
      <c r="C126" s="11">
        <v>17113618</v>
      </c>
      <c r="D126" s="17" t="s">
        <v>205</v>
      </c>
      <c r="E126" s="15">
        <v>33416</v>
      </c>
      <c r="F126" s="15"/>
      <c r="G126" s="15" t="s">
        <v>127</v>
      </c>
      <c r="H126" s="15">
        <v>35.598700000000001</v>
      </c>
      <c r="I126" s="15">
        <v>93.345500000000001</v>
      </c>
      <c r="J126" s="15" t="s">
        <v>127</v>
      </c>
      <c r="K126" s="15" t="s">
        <v>127</v>
      </c>
      <c r="L126" s="15" t="s">
        <v>127</v>
      </c>
      <c r="M126" s="15">
        <v>98.873699999999999</v>
      </c>
      <c r="N126" s="15" t="s">
        <v>127</v>
      </c>
      <c r="O126" s="15" t="s">
        <v>127</v>
      </c>
      <c r="P126" s="15" t="s">
        <v>136</v>
      </c>
      <c r="Q126" s="15" t="s">
        <v>127</v>
      </c>
      <c r="R126" s="15" t="s">
        <v>127</v>
      </c>
      <c r="S126" s="15" t="s">
        <v>127</v>
      </c>
      <c r="T126" s="15">
        <v>10.8177</v>
      </c>
      <c r="U126" s="15">
        <v>390.57900000000001</v>
      </c>
      <c r="V126" s="15"/>
    </row>
    <row r="127" spans="1:23" x14ac:dyDescent="0.2">
      <c r="A127" s="11">
        <v>33</v>
      </c>
      <c r="B127" s="12">
        <v>43508</v>
      </c>
      <c r="C127" s="11">
        <v>17113618</v>
      </c>
      <c r="D127" s="13" t="s">
        <v>205</v>
      </c>
      <c r="E127" s="15">
        <v>38600</v>
      </c>
      <c r="F127" s="15">
        <v>16800</v>
      </c>
      <c r="G127" s="15" t="s">
        <v>127</v>
      </c>
      <c r="H127" s="15">
        <v>37.655700000000003</v>
      </c>
      <c r="I127" s="15">
        <v>96.2624</v>
      </c>
      <c r="J127" s="15" t="s">
        <v>127</v>
      </c>
      <c r="K127" s="15" t="s">
        <v>127</v>
      </c>
      <c r="L127" s="15" t="s">
        <v>127</v>
      </c>
      <c r="M127" s="15">
        <v>80.563199999999995</v>
      </c>
      <c r="N127" s="15" t="s">
        <v>127</v>
      </c>
      <c r="O127" s="15" t="s">
        <v>127</v>
      </c>
      <c r="P127" s="15" t="s">
        <v>127</v>
      </c>
      <c r="Q127" s="15" t="s">
        <v>127</v>
      </c>
      <c r="R127" s="15" t="s">
        <v>127</v>
      </c>
      <c r="S127" s="15" t="s">
        <v>127</v>
      </c>
      <c r="T127" s="15">
        <v>8.2650100000000002</v>
      </c>
      <c r="U127" s="15"/>
      <c r="V127" s="15"/>
    </row>
    <row r="128" spans="1:23" x14ac:dyDescent="0.2">
      <c r="A128" s="11">
        <v>34</v>
      </c>
      <c r="B128" s="12">
        <v>42158</v>
      </c>
      <c r="C128" s="11">
        <v>17113619</v>
      </c>
      <c r="D128" s="13" t="s">
        <v>207</v>
      </c>
      <c r="E128" s="15">
        <v>182795</v>
      </c>
      <c r="F128" s="15">
        <v>41045</v>
      </c>
      <c r="G128" s="15" t="s">
        <v>127</v>
      </c>
      <c r="H128" s="15">
        <v>61.330500000000001</v>
      </c>
      <c r="I128" s="15">
        <v>184.05</v>
      </c>
      <c r="J128" s="15" t="s">
        <v>127</v>
      </c>
      <c r="K128" s="15" t="s">
        <v>127</v>
      </c>
      <c r="L128" s="15" t="s">
        <v>127</v>
      </c>
      <c r="M128" s="15">
        <v>108.443</v>
      </c>
      <c r="N128" s="15" t="s">
        <v>127</v>
      </c>
      <c r="O128" s="15" t="s">
        <v>127</v>
      </c>
      <c r="P128" s="15">
        <v>125.761</v>
      </c>
      <c r="Q128" s="15" t="s">
        <v>127</v>
      </c>
      <c r="R128" s="15" t="s">
        <v>127</v>
      </c>
      <c r="S128" s="15">
        <v>340.40699999999998</v>
      </c>
      <c r="T128" s="15">
        <v>11.1</v>
      </c>
      <c r="U128" s="15"/>
      <c r="V128" s="15"/>
      <c r="W128" s="59"/>
    </row>
    <row r="129" spans="1:22" x14ac:dyDescent="0.2">
      <c r="A129" s="11">
        <v>34</v>
      </c>
      <c r="B129" s="12">
        <v>42869</v>
      </c>
      <c r="C129" s="11">
        <v>17113619</v>
      </c>
      <c r="D129" s="13" t="s">
        <v>207</v>
      </c>
      <c r="E129" s="15">
        <v>95875</v>
      </c>
      <c r="F129" s="15">
        <v>14270</v>
      </c>
      <c r="G129" s="15" t="s">
        <v>127</v>
      </c>
      <c r="H129" s="15">
        <v>42.605600000000003</v>
      </c>
      <c r="I129" s="15">
        <v>101.524</v>
      </c>
      <c r="J129" s="15" t="s">
        <v>127</v>
      </c>
      <c r="K129" s="15" t="s">
        <v>127</v>
      </c>
      <c r="L129" s="15" t="s">
        <v>127</v>
      </c>
      <c r="M129" s="15">
        <v>56.120899999999999</v>
      </c>
      <c r="N129" s="15" t="s">
        <v>127</v>
      </c>
      <c r="O129" s="15" t="s">
        <v>127</v>
      </c>
      <c r="P129" s="15">
        <v>136.839</v>
      </c>
      <c r="Q129" s="15" t="s">
        <v>127</v>
      </c>
      <c r="R129" s="15" t="s">
        <v>127</v>
      </c>
      <c r="S129" s="15" t="s">
        <v>127</v>
      </c>
      <c r="T129" s="15">
        <v>9.9037900000000008</v>
      </c>
      <c r="U129" s="15">
        <v>217.70599999999999</v>
      </c>
      <c r="V129" s="15"/>
    </row>
    <row r="130" spans="1:22" x14ac:dyDescent="0.2">
      <c r="A130" s="11">
        <v>34</v>
      </c>
      <c r="B130" s="19">
        <v>43111</v>
      </c>
      <c r="C130" s="11">
        <v>17113619</v>
      </c>
      <c r="D130" s="13" t="s">
        <v>207</v>
      </c>
      <c r="E130" s="15">
        <v>107900</v>
      </c>
      <c r="F130" s="15"/>
      <c r="G130" s="15" t="s">
        <v>127</v>
      </c>
      <c r="H130" s="15">
        <v>52.150100000000002</v>
      </c>
      <c r="I130" s="15">
        <v>135.982</v>
      </c>
      <c r="J130" s="15" t="s">
        <v>127</v>
      </c>
      <c r="K130" s="15" t="s">
        <v>127</v>
      </c>
      <c r="L130" s="15" t="s">
        <v>127</v>
      </c>
      <c r="M130" s="15">
        <v>75.972300000000004</v>
      </c>
      <c r="N130" s="15" t="s">
        <v>127</v>
      </c>
      <c r="O130" s="15" t="s">
        <v>127</v>
      </c>
      <c r="P130" s="15">
        <v>105.73399999999999</v>
      </c>
      <c r="Q130" s="15" t="s">
        <v>127</v>
      </c>
      <c r="R130" s="15" t="s">
        <v>127</v>
      </c>
      <c r="S130" s="15" t="s">
        <v>127</v>
      </c>
      <c r="T130" s="15">
        <v>8.8479899999999994</v>
      </c>
      <c r="U130" s="15">
        <v>264.57400000000001</v>
      </c>
      <c r="V130" s="15"/>
    </row>
    <row r="131" spans="1:22" x14ac:dyDescent="0.2">
      <c r="A131" s="11">
        <v>34</v>
      </c>
      <c r="B131" s="12">
        <v>43509</v>
      </c>
      <c r="C131" s="11">
        <v>17113619</v>
      </c>
      <c r="D131" s="13" t="s">
        <v>207</v>
      </c>
      <c r="E131" s="15">
        <f>92.5793
*1000</f>
        <v>92579.3</v>
      </c>
      <c r="F131" s="15">
        <f>20.8425*1000</f>
        <v>20842.5</v>
      </c>
      <c r="G131" s="15" t="s">
        <v>127</v>
      </c>
      <c r="H131" s="15">
        <v>54.465899999999998</v>
      </c>
      <c r="I131" s="15">
        <v>113.34</v>
      </c>
      <c r="J131" s="15" t="s">
        <v>127</v>
      </c>
      <c r="K131" s="15" t="s">
        <v>127</v>
      </c>
      <c r="L131" s="15" t="s">
        <v>127</v>
      </c>
      <c r="M131" s="15">
        <v>94.955799999999996</v>
      </c>
      <c r="N131" s="15" t="s">
        <v>127</v>
      </c>
      <c r="O131" s="15" t="s">
        <v>127</v>
      </c>
      <c r="P131" s="15">
        <v>92.147499999999994</v>
      </c>
      <c r="Q131" s="15" t="s">
        <v>127</v>
      </c>
      <c r="R131" s="15" t="s">
        <v>127</v>
      </c>
      <c r="S131" s="15" t="s">
        <v>127</v>
      </c>
      <c r="T131" s="15">
        <v>15.731400000000001</v>
      </c>
      <c r="U131" s="15"/>
      <c r="V131" s="15"/>
    </row>
    <row r="132" spans="1:22" x14ac:dyDescent="0.2">
      <c r="A132" s="11">
        <v>35</v>
      </c>
      <c r="B132" s="12">
        <v>42822</v>
      </c>
      <c r="C132" s="11">
        <v>17113620</v>
      </c>
      <c r="D132" s="13" t="s">
        <v>208</v>
      </c>
      <c r="E132" s="15">
        <v>2253</v>
      </c>
      <c r="F132" s="15">
        <v>25.058399999999999</v>
      </c>
      <c r="G132" s="15" t="s">
        <v>127</v>
      </c>
      <c r="H132" s="15">
        <v>74.516000000000005</v>
      </c>
      <c r="I132" s="15">
        <v>114.517</v>
      </c>
      <c r="J132" s="15" t="s">
        <v>127</v>
      </c>
      <c r="K132" s="15" t="s">
        <v>127</v>
      </c>
      <c r="L132" s="15" t="s">
        <v>127</v>
      </c>
      <c r="M132" s="15" t="s">
        <v>127</v>
      </c>
      <c r="N132" s="15" t="s">
        <v>136</v>
      </c>
      <c r="O132" s="15">
        <v>2.6772800000000001</v>
      </c>
      <c r="P132" s="15">
        <v>39.221499999999999</v>
      </c>
      <c r="Q132" s="15" t="s">
        <v>127</v>
      </c>
      <c r="R132" s="15" t="s">
        <v>127</v>
      </c>
      <c r="S132" s="15" t="s">
        <v>127</v>
      </c>
      <c r="T132" s="15">
        <v>15.0892</v>
      </c>
      <c r="U132" s="15">
        <v>474.44900000000001</v>
      </c>
      <c r="V132" s="15"/>
    </row>
    <row r="133" spans="1:22" x14ac:dyDescent="0.2">
      <c r="A133" s="3">
        <v>35</v>
      </c>
      <c r="B133" s="12">
        <v>43124</v>
      </c>
      <c r="C133" s="11">
        <v>17113620</v>
      </c>
      <c r="D133" s="13" t="s">
        <v>208</v>
      </c>
      <c r="E133" s="15">
        <v>29.4</v>
      </c>
      <c r="F133" s="15" t="s">
        <v>127</v>
      </c>
      <c r="G133" s="15" t="s">
        <v>127</v>
      </c>
      <c r="H133" s="15">
        <v>95.886499999999998</v>
      </c>
      <c r="I133" s="15">
        <v>310.50200000000001</v>
      </c>
      <c r="J133" s="15" t="s">
        <v>127</v>
      </c>
      <c r="K133" s="15" t="s">
        <v>127</v>
      </c>
      <c r="L133" s="15" t="s">
        <v>127</v>
      </c>
      <c r="M133" s="15" t="s">
        <v>127</v>
      </c>
      <c r="N133" s="15" t="s">
        <v>127</v>
      </c>
      <c r="O133" s="15" t="s">
        <v>127</v>
      </c>
      <c r="P133" s="15">
        <v>62.807000000000002</v>
      </c>
      <c r="Q133" s="15" t="s">
        <v>127</v>
      </c>
      <c r="R133" s="15" t="s">
        <v>127</v>
      </c>
      <c r="S133" s="15" t="s">
        <v>127</v>
      </c>
      <c r="T133" s="15">
        <v>2.9308900000000002</v>
      </c>
      <c r="U133" s="15">
        <v>871.6</v>
      </c>
      <c r="V133" s="15"/>
    </row>
    <row r="134" spans="1:22" x14ac:dyDescent="0.2">
      <c r="A134" s="11">
        <v>35</v>
      </c>
      <c r="B134" s="12">
        <v>43520</v>
      </c>
      <c r="C134" s="11">
        <v>17113620</v>
      </c>
      <c r="D134" s="13" t="s">
        <v>208</v>
      </c>
      <c r="E134" s="15">
        <v>49</v>
      </c>
      <c r="F134" s="15"/>
      <c r="G134" s="15" t="s">
        <v>127</v>
      </c>
      <c r="H134" s="15">
        <v>98.38</v>
      </c>
      <c r="I134" s="15">
        <v>308.02999999999997</v>
      </c>
      <c r="J134" s="15" t="s">
        <v>127</v>
      </c>
      <c r="K134" s="15" t="s">
        <v>127</v>
      </c>
      <c r="L134" s="15" t="s">
        <v>127</v>
      </c>
      <c r="M134" s="15" t="s">
        <v>127</v>
      </c>
      <c r="N134" s="15" t="s">
        <v>127</v>
      </c>
      <c r="O134" s="15" t="s">
        <v>127</v>
      </c>
      <c r="P134" s="15">
        <v>51.700099999999999</v>
      </c>
      <c r="Q134" s="15" t="s">
        <v>127</v>
      </c>
      <c r="R134" s="15" t="s">
        <v>127</v>
      </c>
      <c r="S134" s="15" t="s">
        <v>127</v>
      </c>
      <c r="T134" s="15">
        <v>5.8980600000000001</v>
      </c>
      <c r="U134" s="15"/>
      <c r="V134" s="15"/>
    </row>
    <row r="135" spans="1:22" x14ac:dyDescent="0.2">
      <c r="A135" s="3">
        <v>35</v>
      </c>
      <c r="B135" s="12">
        <v>43599</v>
      </c>
      <c r="C135" s="11">
        <v>17113620</v>
      </c>
      <c r="D135" s="13" t="s">
        <v>208</v>
      </c>
      <c r="E135" s="15">
        <v>32</v>
      </c>
      <c r="F135" s="15"/>
      <c r="G135" s="15" t="s">
        <v>127</v>
      </c>
      <c r="H135" s="15">
        <v>96.786199999999994</v>
      </c>
      <c r="I135" s="15">
        <v>309.84300000000002</v>
      </c>
      <c r="J135" s="15" t="s">
        <v>127</v>
      </c>
      <c r="K135" s="15" t="s">
        <v>127</v>
      </c>
      <c r="L135" s="15" t="s">
        <v>127</v>
      </c>
      <c r="M135" s="15" t="s">
        <v>127</v>
      </c>
      <c r="N135" s="15" t="s">
        <v>127</v>
      </c>
      <c r="O135" s="15" t="s">
        <v>127</v>
      </c>
      <c r="P135" s="15">
        <v>53.346400000000003</v>
      </c>
      <c r="Q135" s="15" t="s">
        <v>127</v>
      </c>
      <c r="R135" s="15" t="s">
        <v>127</v>
      </c>
      <c r="S135" s="15" t="s">
        <v>127</v>
      </c>
      <c r="T135" s="15" t="s">
        <v>127</v>
      </c>
      <c r="U135" s="15"/>
      <c r="V135" s="15"/>
    </row>
    <row r="136" spans="1:22" x14ac:dyDescent="0.2">
      <c r="A136" s="11">
        <v>36</v>
      </c>
      <c r="B136" s="12">
        <v>40358</v>
      </c>
      <c r="C136" s="11">
        <v>17113702</v>
      </c>
      <c r="D136" s="13" t="s">
        <v>213</v>
      </c>
      <c r="E136" s="15">
        <v>6.9629000000000003</v>
      </c>
      <c r="F136" s="15"/>
      <c r="G136" s="15" t="s">
        <v>128</v>
      </c>
      <c r="H136" s="15">
        <v>102.4787</v>
      </c>
      <c r="I136" s="15">
        <v>154.24260000000001</v>
      </c>
      <c r="J136" s="15" t="s">
        <v>127</v>
      </c>
      <c r="K136" s="15" t="s">
        <v>127</v>
      </c>
      <c r="L136" s="15"/>
      <c r="M136" s="15">
        <v>2.5398999999999998</v>
      </c>
      <c r="N136" s="15" t="s">
        <v>128</v>
      </c>
      <c r="O136" s="15"/>
      <c r="P136" s="15">
        <v>47.277700000000003</v>
      </c>
      <c r="Q136" s="15">
        <v>2.0049999999999999</v>
      </c>
      <c r="R136" s="15" t="s">
        <v>128</v>
      </c>
      <c r="S136" s="15"/>
      <c r="T136" s="15"/>
      <c r="U136" s="15"/>
      <c r="V136" s="15"/>
    </row>
    <row r="137" spans="1:22" x14ac:dyDescent="0.2">
      <c r="A137" s="11">
        <v>36</v>
      </c>
      <c r="B137" s="12">
        <v>41416</v>
      </c>
      <c r="C137" s="11">
        <v>17113702</v>
      </c>
      <c r="D137" s="13" t="s">
        <v>213</v>
      </c>
      <c r="E137" s="15">
        <v>7.9309000000000003</v>
      </c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</row>
    <row r="138" spans="1:22" x14ac:dyDescent="0.2">
      <c r="A138" s="11">
        <v>36</v>
      </c>
      <c r="B138" s="12">
        <v>42920</v>
      </c>
      <c r="C138" s="11">
        <v>17113702</v>
      </c>
      <c r="D138" s="13" t="s">
        <v>213</v>
      </c>
      <c r="E138" s="15">
        <v>8.3000000000000007</v>
      </c>
      <c r="F138" s="15" t="s">
        <v>127</v>
      </c>
      <c r="G138" s="15" t="s">
        <v>127</v>
      </c>
      <c r="H138" s="15">
        <v>112.9</v>
      </c>
      <c r="I138" s="15">
        <v>145.46</v>
      </c>
      <c r="J138" s="15" t="s">
        <v>127</v>
      </c>
      <c r="K138" s="15" t="s">
        <v>127</v>
      </c>
      <c r="L138" s="15" t="s">
        <v>127</v>
      </c>
      <c r="M138" s="15" t="s">
        <v>127</v>
      </c>
      <c r="N138" s="15" t="s">
        <v>127</v>
      </c>
      <c r="O138" s="15" t="s">
        <v>136</v>
      </c>
      <c r="P138" s="15">
        <v>40.104599999999998</v>
      </c>
      <c r="Q138" s="15" t="s">
        <v>127</v>
      </c>
      <c r="R138" s="15" t="s">
        <v>127</v>
      </c>
      <c r="S138" s="15"/>
      <c r="T138" s="15">
        <v>25.351500000000001</v>
      </c>
      <c r="U138" s="15">
        <v>1000.34</v>
      </c>
      <c r="V138" s="15"/>
    </row>
    <row r="139" spans="1:22" x14ac:dyDescent="0.2">
      <c r="A139" s="11">
        <v>37</v>
      </c>
      <c r="B139" s="12">
        <v>40185</v>
      </c>
      <c r="C139" s="11">
        <v>17113703</v>
      </c>
      <c r="D139" s="13" t="s">
        <v>215</v>
      </c>
      <c r="E139" s="15" t="s">
        <v>216</v>
      </c>
      <c r="F139" s="15"/>
      <c r="G139" s="15" t="s">
        <v>128</v>
      </c>
      <c r="H139" s="15">
        <v>178.66069999999999</v>
      </c>
      <c r="I139" s="15">
        <v>101.7475</v>
      </c>
      <c r="J139" s="15"/>
      <c r="K139" s="15" t="s">
        <v>127</v>
      </c>
      <c r="L139" s="15"/>
      <c r="M139" s="15">
        <v>1.6991000000000001</v>
      </c>
      <c r="N139" s="15" t="s">
        <v>128</v>
      </c>
      <c r="O139" s="15"/>
      <c r="P139" s="15">
        <v>1.2108000000000001</v>
      </c>
      <c r="Q139" s="15">
        <v>1.5318000000000001</v>
      </c>
      <c r="R139" s="15"/>
      <c r="S139" s="15"/>
      <c r="T139" s="15"/>
      <c r="U139" s="15"/>
      <c r="V139" s="15"/>
    </row>
    <row r="140" spans="1:22" x14ac:dyDescent="0.2">
      <c r="A140" s="11">
        <v>37</v>
      </c>
      <c r="B140" s="12">
        <v>40689</v>
      </c>
      <c r="C140" s="11">
        <v>17113703</v>
      </c>
      <c r="D140" s="13" t="s">
        <v>215</v>
      </c>
      <c r="E140" s="15" t="s">
        <v>216</v>
      </c>
      <c r="F140" s="15"/>
      <c r="G140" s="15">
        <v>1.3344</v>
      </c>
      <c r="H140" s="15" t="s">
        <v>134</v>
      </c>
      <c r="I140" s="15">
        <v>107.4901</v>
      </c>
      <c r="J140" s="15">
        <v>0.1032</v>
      </c>
      <c r="K140" s="15" t="s">
        <v>127</v>
      </c>
      <c r="L140" s="15"/>
      <c r="M140" s="15">
        <v>2.5266000000000002</v>
      </c>
      <c r="N140" s="15" t="s">
        <v>127</v>
      </c>
      <c r="O140" s="15" t="s">
        <v>127</v>
      </c>
      <c r="P140" s="15" t="s">
        <v>127</v>
      </c>
      <c r="Q140" s="15">
        <v>1.5093000000000001</v>
      </c>
      <c r="R140" s="15">
        <v>0.19</v>
      </c>
      <c r="S140" s="15"/>
      <c r="T140" s="15"/>
      <c r="U140" s="15" t="s">
        <v>134</v>
      </c>
      <c r="V140" s="15"/>
    </row>
    <row r="141" spans="1:22" x14ac:dyDescent="0.2">
      <c r="A141" s="11">
        <v>37</v>
      </c>
      <c r="B141" s="12">
        <v>42214</v>
      </c>
      <c r="C141" s="11">
        <v>17113703</v>
      </c>
      <c r="D141" s="13" t="s">
        <v>215</v>
      </c>
      <c r="E141" s="15" t="s">
        <v>216</v>
      </c>
      <c r="F141" s="15" t="s">
        <v>127</v>
      </c>
      <c r="G141" s="15" t="s">
        <v>127</v>
      </c>
      <c r="H141" s="15">
        <v>111.449</v>
      </c>
      <c r="I141" s="15">
        <v>93.6982</v>
      </c>
      <c r="J141" s="15" t="s">
        <v>127</v>
      </c>
      <c r="K141" s="15" t="s">
        <v>127</v>
      </c>
      <c r="L141" s="15" t="s">
        <v>127</v>
      </c>
      <c r="M141" s="15" t="s">
        <v>127</v>
      </c>
      <c r="N141" s="15" t="s">
        <v>127</v>
      </c>
      <c r="O141" s="15" t="s">
        <v>127</v>
      </c>
      <c r="P141" s="15" t="s">
        <v>127</v>
      </c>
      <c r="Q141" s="15" t="s">
        <v>127</v>
      </c>
      <c r="R141" s="15" t="s">
        <v>127</v>
      </c>
      <c r="S141" s="15" t="s">
        <v>127</v>
      </c>
      <c r="T141" s="15" t="s">
        <v>140</v>
      </c>
      <c r="U141" s="15">
        <v>437.67700000000002</v>
      </c>
      <c r="V141" s="15"/>
    </row>
    <row r="142" spans="1:22" ht="15" customHeight="1" x14ac:dyDescent="0.2">
      <c r="A142" s="11">
        <v>37</v>
      </c>
      <c r="B142" s="12">
        <v>42920</v>
      </c>
      <c r="C142" s="11">
        <v>17113703</v>
      </c>
      <c r="D142" s="13" t="s">
        <v>215</v>
      </c>
      <c r="E142" s="15" t="s">
        <v>216</v>
      </c>
      <c r="F142" s="15" t="s">
        <v>127</v>
      </c>
      <c r="G142" s="15" t="s">
        <v>127</v>
      </c>
      <c r="H142" s="15">
        <v>100.44</v>
      </c>
      <c r="I142" s="15">
        <v>96.278199999999998</v>
      </c>
      <c r="J142" s="15" t="s">
        <v>127</v>
      </c>
      <c r="K142" s="15" t="s">
        <v>127</v>
      </c>
      <c r="L142" s="15" t="s">
        <v>127</v>
      </c>
      <c r="M142" s="15" t="s">
        <v>127</v>
      </c>
      <c r="N142" s="15" t="s">
        <v>127</v>
      </c>
      <c r="O142" s="15" t="s">
        <v>127</v>
      </c>
      <c r="P142" s="15" t="s">
        <v>136</v>
      </c>
      <c r="Q142" s="15" t="s">
        <v>127</v>
      </c>
      <c r="R142" s="15" t="s">
        <v>127</v>
      </c>
      <c r="S142" s="15"/>
      <c r="T142" s="15" t="s">
        <v>140</v>
      </c>
      <c r="U142" s="15">
        <v>456.92200000000003</v>
      </c>
      <c r="V142" s="15"/>
    </row>
    <row r="143" spans="1:22" x14ac:dyDescent="0.2">
      <c r="A143" s="11">
        <v>37</v>
      </c>
      <c r="B143" s="12">
        <v>43598</v>
      </c>
      <c r="C143" s="11">
        <v>17113703</v>
      </c>
      <c r="D143" s="13" t="s">
        <v>217</v>
      </c>
      <c r="E143" s="15" t="s">
        <v>218</v>
      </c>
      <c r="F143" s="15" t="s">
        <v>127</v>
      </c>
      <c r="G143" s="15" t="s">
        <v>127</v>
      </c>
      <c r="H143" s="15">
        <v>88.502300000000005</v>
      </c>
      <c r="I143" s="15">
        <v>96.397300000000001</v>
      </c>
      <c r="J143" s="15" t="s">
        <v>127</v>
      </c>
      <c r="K143" s="15" t="s">
        <v>127</v>
      </c>
      <c r="L143" s="15" t="s">
        <v>127</v>
      </c>
      <c r="M143" s="15" t="s">
        <v>127</v>
      </c>
      <c r="N143" s="15" t="s">
        <v>127</v>
      </c>
      <c r="O143" s="15" t="s">
        <v>127</v>
      </c>
      <c r="P143" s="15" t="s">
        <v>136</v>
      </c>
      <c r="Q143" s="15" t="s">
        <v>127</v>
      </c>
      <c r="R143" s="15" t="s">
        <v>127</v>
      </c>
      <c r="S143" s="15" t="s">
        <v>127</v>
      </c>
      <c r="T143" s="15" t="s">
        <v>161</v>
      </c>
      <c r="U143" s="15"/>
      <c r="V143" s="15"/>
    </row>
    <row r="144" spans="1:22" x14ac:dyDescent="0.2">
      <c r="A144" s="11">
        <v>38</v>
      </c>
      <c r="B144" s="12">
        <v>40185</v>
      </c>
      <c r="C144" s="11">
        <v>17113704</v>
      </c>
      <c r="D144" s="13" t="s">
        <v>219</v>
      </c>
      <c r="E144" s="15">
        <v>216</v>
      </c>
      <c r="F144" s="15"/>
      <c r="G144" s="15" t="s">
        <v>127</v>
      </c>
      <c r="H144" s="15">
        <v>43.155200000000001</v>
      </c>
      <c r="I144" s="15">
        <v>63.936999999999998</v>
      </c>
      <c r="J144" s="15"/>
      <c r="K144" s="15" t="s">
        <v>127</v>
      </c>
      <c r="L144" s="15"/>
      <c r="M144" s="15">
        <v>1.7161999999999999</v>
      </c>
      <c r="N144" s="15">
        <v>1.0956999999999999</v>
      </c>
      <c r="O144" s="15"/>
      <c r="P144" s="15">
        <v>5.5788000000000002</v>
      </c>
      <c r="Q144" s="15">
        <v>1.1749000000000001</v>
      </c>
      <c r="R144" s="15"/>
      <c r="S144" s="15"/>
      <c r="T144" s="15"/>
      <c r="U144" s="15"/>
      <c r="V144" s="15"/>
    </row>
    <row r="145" spans="1:22" ht="15" customHeight="1" x14ac:dyDescent="0.2">
      <c r="A145" s="11">
        <v>38</v>
      </c>
      <c r="B145" s="12">
        <v>40636</v>
      </c>
      <c r="C145" s="11">
        <v>17113704</v>
      </c>
      <c r="D145" s="13" t="s">
        <v>219</v>
      </c>
      <c r="E145" s="15">
        <v>245</v>
      </c>
      <c r="F145" s="15"/>
      <c r="G145" s="15" t="s">
        <v>127</v>
      </c>
      <c r="H145" s="15">
        <v>38.8748</v>
      </c>
      <c r="I145" s="15">
        <v>61.783700000000003</v>
      </c>
      <c r="J145" s="15" t="s">
        <v>153</v>
      </c>
      <c r="K145" s="15" t="s">
        <v>127</v>
      </c>
      <c r="L145" s="15"/>
      <c r="M145" s="15">
        <v>2.3822000000000001</v>
      </c>
      <c r="N145" s="15" t="s">
        <v>127</v>
      </c>
      <c r="O145" s="15"/>
      <c r="P145" s="15">
        <v>3.2381000000000002</v>
      </c>
      <c r="Q145" s="15">
        <v>1.0736000000000001</v>
      </c>
      <c r="R145" s="15">
        <v>0.17449999999999999</v>
      </c>
      <c r="S145" s="15"/>
      <c r="T145" s="15"/>
      <c r="U145" s="15" t="s">
        <v>134</v>
      </c>
      <c r="V145" s="15"/>
    </row>
    <row r="146" spans="1:22" x14ac:dyDescent="0.2">
      <c r="A146" s="11">
        <v>38</v>
      </c>
      <c r="B146" s="12">
        <v>42214</v>
      </c>
      <c r="C146" s="11">
        <v>17113704</v>
      </c>
      <c r="D146" s="13" t="s">
        <v>219</v>
      </c>
      <c r="E146" s="15">
        <v>145.19489999999999</v>
      </c>
      <c r="F146" s="15">
        <v>70.680899999999994</v>
      </c>
      <c r="G146" s="15" t="s">
        <v>127</v>
      </c>
      <c r="H146" s="15" t="s">
        <v>155</v>
      </c>
      <c r="I146" s="15">
        <v>74.993600000000001</v>
      </c>
      <c r="J146" s="15" t="s">
        <v>127</v>
      </c>
      <c r="K146" s="15" t="s">
        <v>127</v>
      </c>
      <c r="L146" s="15" t="s">
        <v>127</v>
      </c>
      <c r="M146" s="15" t="s">
        <v>136</v>
      </c>
      <c r="N146" s="15" t="s">
        <v>127</v>
      </c>
      <c r="O146" s="15" t="s">
        <v>127</v>
      </c>
      <c r="P146" s="15" t="s">
        <v>136</v>
      </c>
      <c r="Q146" s="15" t="s">
        <v>127</v>
      </c>
      <c r="R146" s="15" t="s">
        <v>127</v>
      </c>
      <c r="S146" s="15" t="s">
        <v>127</v>
      </c>
      <c r="T146" s="15" t="s">
        <v>140</v>
      </c>
      <c r="U146" s="15">
        <v>362.72300000000001</v>
      </c>
      <c r="V146" s="15"/>
    </row>
    <row r="147" spans="1:22" x14ac:dyDescent="0.2">
      <c r="A147" s="11">
        <v>38</v>
      </c>
      <c r="B147" s="12">
        <v>42920</v>
      </c>
      <c r="C147" s="11">
        <v>17113704</v>
      </c>
      <c r="D147" s="13" t="s">
        <v>219</v>
      </c>
      <c r="E147" s="15">
        <v>224</v>
      </c>
      <c r="F147" s="15">
        <v>177</v>
      </c>
      <c r="G147" s="15" t="s">
        <v>127</v>
      </c>
      <c r="H147" s="15">
        <v>41.1008</v>
      </c>
      <c r="I147" s="15">
        <v>75.6828</v>
      </c>
      <c r="J147" s="15" t="s">
        <v>127</v>
      </c>
      <c r="K147" s="15" t="s">
        <v>127</v>
      </c>
      <c r="L147" s="15" t="s">
        <v>127</v>
      </c>
      <c r="M147" s="15" t="s">
        <v>127</v>
      </c>
      <c r="N147" s="15" t="s">
        <v>127</v>
      </c>
      <c r="O147" s="15" t="s">
        <v>127</v>
      </c>
      <c r="P147" s="15" t="s">
        <v>136</v>
      </c>
      <c r="Q147" s="15" t="s">
        <v>127</v>
      </c>
      <c r="R147" s="15" t="s">
        <v>127</v>
      </c>
      <c r="S147" s="15"/>
      <c r="T147" s="15" t="s">
        <v>140</v>
      </c>
      <c r="U147" s="15">
        <v>376.01299999999998</v>
      </c>
      <c r="V147" s="15"/>
    </row>
    <row r="148" spans="1:22" x14ac:dyDescent="0.2">
      <c r="A148" s="11">
        <v>38</v>
      </c>
      <c r="B148" s="12">
        <v>43598</v>
      </c>
      <c r="C148" s="11">
        <v>17113704</v>
      </c>
      <c r="D148" s="13" t="s">
        <v>219</v>
      </c>
      <c r="E148" s="15">
        <v>84</v>
      </c>
      <c r="F148" s="15">
        <v>43</v>
      </c>
      <c r="G148" s="15" t="s">
        <v>127</v>
      </c>
      <c r="H148" s="15">
        <v>48.787799999999997</v>
      </c>
      <c r="I148" s="15">
        <v>80.524000000000001</v>
      </c>
      <c r="J148" s="15" t="s">
        <v>127</v>
      </c>
      <c r="K148" s="15" t="s">
        <v>127</v>
      </c>
      <c r="L148" s="15" t="s">
        <v>127</v>
      </c>
      <c r="M148" s="15" t="s">
        <v>127</v>
      </c>
      <c r="N148" s="15" t="s">
        <v>127</v>
      </c>
      <c r="O148" s="15" t="s">
        <v>127</v>
      </c>
      <c r="P148" s="15">
        <v>13.5732</v>
      </c>
      <c r="Q148" s="15" t="s">
        <v>127</v>
      </c>
      <c r="R148" s="15" t="s">
        <v>127</v>
      </c>
      <c r="S148" s="15" t="s">
        <v>127</v>
      </c>
      <c r="T148" s="15" t="s">
        <v>161</v>
      </c>
      <c r="U148" s="15"/>
      <c r="V148" s="15"/>
    </row>
    <row r="149" spans="1:22" x14ac:dyDescent="0.2">
      <c r="A149" s="11">
        <v>39</v>
      </c>
      <c r="B149" s="12">
        <v>42213</v>
      </c>
      <c r="C149" s="11">
        <v>17113801</v>
      </c>
      <c r="D149" s="13" t="s">
        <v>221</v>
      </c>
      <c r="E149" s="15" t="s">
        <v>216</v>
      </c>
      <c r="F149" s="15" t="s">
        <v>127</v>
      </c>
      <c r="G149" s="15" t="s">
        <v>127</v>
      </c>
      <c r="H149" s="15">
        <v>62.029800000000002</v>
      </c>
      <c r="I149" s="15">
        <v>179.857</v>
      </c>
      <c r="J149" s="15" t="s">
        <v>127</v>
      </c>
      <c r="K149" s="15" t="s">
        <v>127</v>
      </c>
      <c r="L149" s="15" t="s">
        <v>127</v>
      </c>
      <c r="M149" s="15" t="s">
        <v>127</v>
      </c>
      <c r="N149" s="15" t="s">
        <v>127</v>
      </c>
      <c r="O149" s="15" t="s">
        <v>127</v>
      </c>
      <c r="P149" s="15">
        <v>2.24411</v>
      </c>
      <c r="Q149" s="15" t="s">
        <v>127</v>
      </c>
      <c r="R149" s="15" t="s">
        <v>127</v>
      </c>
      <c r="S149" s="15" t="s">
        <v>127</v>
      </c>
      <c r="T149" s="15">
        <v>11.849500000000001</v>
      </c>
      <c r="U149" s="15">
        <v>687.92700000000002</v>
      </c>
      <c r="V149" s="15"/>
    </row>
    <row r="150" spans="1:22" x14ac:dyDescent="0.2">
      <c r="A150" s="11">
        <v>40</v>
      </c>
      <c r="B150" s="12">
        <v>42213</v>
      </c>
      <c r="C150" s="11">
        <v>17113803</v>
      </c>
      <c r="D150" s="13" t="s">
        <v>222</v>
      </c>
      <c r="E150" s="15" t="s">
        <v>216</v>
      </c>
      <c r="F150" s="15" t="s">
        <v>127</v>
      </c>
      <c r="G150" s="15" t="s">
        <v>127</v>
      </c>
      <c r="H150" s="15">
        <v>98.056700000000006</v>
      </c>
      <c r="I150" s="15">
        <v>186.47200000000001</v>
      </c>
      <c r="J150" s="15" t="s">
        <v>127</v>
      </c>
      <c r="K150" s="15" t="s">
        <v>127</v>
      </c>
      <c r="L150" s="15" t="s">
        <v>127</v>
      </c>
      <c r="M150" s="15" t="s">
        <v>136</v>
      </c>
      <c r="N150" s="15" t="s">
        <v>127</v>
      </c>
      <c r="O150" s="15" t="s">
        <v>127</v>
      </c>
      <c r="P150" s="15">
        <v>10.2682</v>
      </c>
      <c r="Q150" s="15" t="s">
        <v>127</v>
      </c>
      <c r="R150" s="15" t="s">
        <v>127</v>
      </c>
      <c r="S150" s="15" t="s">
        <v>127</v>
      </c>
      <c r="T150" s="15">
        <v>12.825699999999999</v>
      </c>
      <c r="U150" s="15">
        <v>749.14499999999998</v>
      </c>
      <c r="V150" s="15"/>
    </row>
    <row r="151" spans="1:22" x14ac:dyDescent="0.2">
      <c r="A151" s="11">
        <v>41</v>
      </c>
      <c r="B151" s="12">
        <v>42821</v>
      </c>
      <c r="C151" s="11">
        <v>17213302</v>
      </c>
      <c r="D151" s="13" t="s">
        <v>223</v>
      </c>
      <c r="E151" s="15">
        <v>144</v>
      </c>
      <c r="F151" s="15" t="s">
        <v>127</v>
      </c>
      <c r="G151" s="15" t="s">
        <v>127</v>
      </c>
      <c r="H151" s="15">
        <v>39.150799999999997</v>
      </c>
      <c r="I151" s="15">
        <v>119.206</v>
      </c>
      <c r="J151" s="15" t="s">
        <v>127</v>
      </c>
      <c r="K151" s="15" t="s">
        <v>127</v>
      </c>
      <c r="L151" s="15" t="s">
        <v>127</v>
      </c>
      <c r="M151" s="15">
        <v>3.6476799999999998</v>
      </c>
      <c r="N151" s="15" t="s">
        <v>127</v>
      </c>
      <c r="O151" s="15">
        <v>5.3087499999999999</v>
      </c>
      <c r="P151" s="15">
        <v>10.2959</v>
      </c>
      <c r="Q151" s="15" t="s">
        <v>127</v>
      </c>
      <c r="R151" s="15" t="s">
        <v>127</v>
      </c>
      <c r="S151" s="15" t="s">
        <v>127</v>
      </c>
      <c r="T151" s="15">
        <v>8.1075700000000008</v>
      </c>
      <c r="U151" s="15">
        <v>420.49599999999998</v>
      </c>
      <c r="V151" s="15"/>
    </row>
    <row r="152" spans="1:22" x14ac:dyDescent="0.2">
      <c r="A152" s="11">
        <v>41</v>
      </c>
      <c r="B152" s="12">
        <v>43531</v>
      </c>
      <c r="C152" s="11">
        <v>17213302</v>
      </c>
      <c r="D152" s="13" t="s">
        <v>223</v>
      </c>
      <c r="E152" s="15" t="s">
        <v>127</v>
      </c>
      <c r="F152" s="15" t="s">
        <v>127</v>
      </c>
      <c r="G152" s="15" t="s">
        <v>127</v>
      </c>
      <c r="H152" s="15">
        <v>39.017200000000003</v>
      </c>
      <c r="I152" s="15">
        <v>83.378100000000003</v>
      </c>
      <c r="J152" s="15" t="s">
        <v>127</v>
      </c>
      <c r="K152" s="15" t="s">
        <v>127</v>
      </c>
      <c r="L152" s="15" t="s">
        <v>127</v>
      </c>
      <c r="M152" s="15">
        <v>4.6519199999999996</v>
      </c>
      <c r="N152" s="15" t="s">
        <v>127</v>
      </c>
      <c r="O152" s="15" t="s">
        <v>127</v>
      </c>
      <c r="P152" s="15" t="s">
        <v>224</v>
      </c>
      <c r="Q152" s="15" t="s">
        <v>127</v>
      </c>
      <c r="R152" s="15" t="s">
        <v>127</v>
      </c>
      <c r="S152" s="15" t="s">
        <v>127</v>
      </c>
      <c r="T152" s="15" t="s">
        <v>127</v>
      </c>
      <c r="U152" s="15"/>
      <c r="V152" s="15"/>
    </row>
    <row r="153" spans="1:22" x14ac:dyDescent="0.2">
      <c r="A153" s="11">
        <v>42</v>
      </c>
      <c r="B153" s="12">
        <v>42213</v>
      </c>
      <c r="C153" s="11">
        <v>17213403</v>
      </c>
      <c r="D153" s="13" t="s">
        <v>225</v>
      </c>
      <c r="E153" s="15">
        <v>7.8734000000000002</v>
      </c>
      <c r="F153" s="15">
        <v>9.6706000000000003</v>
      </c>
      <c r="G153" s="15" t="s">
        <v>127</v>
      </c>
      <c r="H153" s="15">
        <v>73.6374</v>
      </c>
      <c r="I153" s="15">
        <v>134.76599999999999</v>
      </c>
      <c r="J153" s="15" t="s">
        <v>127</v>
      </c>
      <c r="K153" s="15" t="s">
        <v>127</v>
      </c>
      <c r="L153" s="15" t="s">
        <v>127</v>
      </c>
      <c r="M153" s="15" t="s">
        <v>127</v>
      </c>
      <c r="N153" s="15" t="s">
        <v>127</v>
      </c>
      <c r="O153" s="15" t="s">
        <v>127</v>
      </c>
      <c r="P153" s="15">
        <v>23.0701</v>
      </c>
      <c r="Q153" s="15" t="s">
        <v>127</v>
      </c>
      <c r="R153" s="15" t="s">
        <v>127</v>
      </c>
      <c r="S153" s="15" t="s">
        <v>127</v>
      </c>
      <c r="T153" s="15">
        <v>10.535399999999999</v>
      </c>
      <c r="U153" s="15">
        <v>277.41899999999998</v>
      </c>
      <c r="V153" s="15"/>
    </row>
    <row r="154" spans="1:22" x14ac:dyDescent="0.2">
      <c r="A154" s="11">
        <v>42</v>
      </c>
      <c r="B154" s="12">
        <v>43605</v>
      </c>
      <c r="C154" s="11">
        <v>17213403</v>
      </c>
      <c r="D154" s="13" t="s">
        <v>226</v>
      </c>
      <c r="E154" s="15">
        <v>770</v>
      </c>
      <c r="F154" s="15">
        <v>1100</v>
      </c>
      <c r="G154" s="15" t="s">
        <v>127</v>
      </c>
      <c r="H154" s="15">
        <v>90.198400000000007</v>
      </c>
      <c r="I154" s="15">
        <v>134.285</v>
      </c>
      <c r="J154" s="15" t="s">
        <v>127</v>
      </c>
      <c r="K154" s="15" t="s">
        <v>127</v>
      </c>
      <c r="L154" s="15" t="s">
        <v>127</v>
      </c>
      <c r="M154" s="15">
        <v>0.817357</v>
      </c>
      <c r="N154" s="15" t="s">
        <v>127</v>
      </c>
      <c r="O154" s="15" t="s">
        <v>127</v>
      </c>
      <c r="P154" s="15">
        <v>54.363199999999999</v>
      </c>
      <c r="Q154" s="15" t="s">
        <v>127</v>
      </c>
      <c r="R154" s="15" t="s">
        <v>127</v>
      </c>
      <c r="S154" s="15" t="s">
        <v>127</v>
      </c>
      <c r="T154" s="15" t="s">
        <v>127</v>
      </c>
      <c r="U154" s="15"/>
      <c r="V154" s="15"/>
    </row>
    <row r="155" spans="1:22" x14ac:dyDescent="0.2">
      <c r="A155" s="11">
        <v>43</v>
      </c>
      <c r="B155" s="12">
        <v>42257</v>
      </c>
      <c r="C155" s="11">
        <v>17213504</v>
      </c>
      <c r="D155" s="13" t="s">
        <v>227</v>
      </c>
      <c r="E155" s="15">
        <v>1680.8925999999999</v>
      </c>
      <c r="F155" s="15">
        <v>2057.1837</v>
      </c>
      <c r="G155" s="15" t="s">
        <v>127</v>
      </c>
      <c r="H155" s="15" t="s">
        <v>161</v>
      </c>
      <c r="I155" s="15">
        <v>68.471599999999995</v>
      </c>
      <c r="J155" s="15" t="s">
        <v>127</v>
      </c>
      <c r="K155" s="15" t="s">
        <v>127</v>
      </c>
      <c r="L155" s="15" t="s">
        <v>127</v>
      </c>
      <c r="M155" s="15" t="s">
        <v>127</v>
      </c>
      <c r="N155" s="15" t="s">
        <v>140</v>
      </c>
      <c r="O155" s="15" t="s">
        <v>127</v>
      </c>
      <c r="P155" s="15">
        <v>902.05499999999995</v>
      </c>
      <c r="Q155" s="15" t="s">
        <v>127</v>
      </c>
      <c r="R155" s="15" t="s">
        <v>140</v>
      </c>
      <c r="S155" s="15" t="s">
        <v>127</v>
      </c>
      <c r="T155" s="15" t="s">
        <v>127</v>
      </c>
      <c r="U155" s="15">
        <v>511.32</v>
      </c>
      <c r="V155" s="15"/>
    </row>
    <row r="156" spans="1:22" x14ac:dyDescent="0.2">
      <c r="A156" s="11">
        <v>43</v>
      </c>
      <c r="B156" s="12">
        <v>43667</v>
      </c>
      <c r="C156" s="11">
        <v>17213504</v>
      </c>
      <c r="D156" s="13" t="s">
        <v>227</v>
      </c>
      <c r="E156" s="15">
        <v>2230</v>
      </c>
      <c r="F156" s="15">
        <v>3850</v>
      </c>
      <c r="G156" s="15" t="s">
        <v>127</v>
      </c>
      <c r="H156" s="15">
        <v>30.3034</v>
      </c>
      <c r="I156" s="15">
        <v>74.861699999999999</v>
      </c>
      <c r="J156" s="15" t="s">
        <v>127</v>
      </c>
      <c r="K156" s="15" t="s">
        <v>127</v>
      </c>
      <c r="L156" s="15" t="s">
        <v>127</v>
      </c>
      <c r="M156" s="15">
        <v>6.0563000000000002</v>
      </c>
      <c r="N156" s="15" t="s">
        <v>139</v>
      </c>
      <c r="O156" s="15" t="s">
        <v>140</v>
      </c>
      <c r="P156" s="15" t="s">
        <v>139</v>
      </c>
      <c r="Q156" s="15" t="s">
        <v>127</v>
      </c>
      <c r="R156" s="15" t="s">
        <v>127</v>
      </c>
      <c r="S156" s="15" t="s">
        <v>127</v>
      </c>
      <c r="T156" s="15" t="s">
        <v>161</v>
      </c>
      <c r="U156" s="15"/>
      <c r="V156" s="15"/>
    </row>
    <row r="157" spans="1:22" x14ac:dyDescent="0.2">
      <c r="A157" s="11">
        <v>44</v>
      </c>
      <c r="B157" s="12">
        <v>41416</v>
      </c>
      <c r="C157" s="11">
        <v>17213601</v>
      </c>
      <c r="D157" s="13" t="s">
        <v>228</v>
      </c>
      <c r="E157" s="15">
        <v>80.974800000000002</v>
      </c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</row>
    <row r="158" spans="1:22" x14ac:dyDescent="0.2">
      <c r="A158" s="11">
        <v>44</v>
      </c>
      <c r="B158" s="12">
        <v>42920</v>
      </c>
      <c r="C158" s="11">
        <v>17213601</v>
      </c>
      <c r="D158" s="13" t="s">
        <v>228</v>
      </c>
      <c r="E158" s="15">
        <v>51.4</v>
      </c>
      <c r="F158" s="15">
        <v>45</v>
      </c>
      <c r="G158" s="15" t="s">
        <v>127</v>
      </c>
      <c r="H158" s="15">
        <v>35.068399999999997</v>
      </c>
      <c r="I158" s="15">
        <v>75.518000000000001</v>
      </c>
      <c r="J158" s="15" t="s">
        <v>127</v>
      </c>
      <c r="K158" s="15" t="s">
        <v>127</v>
      </c>
      <c r="L158" s="15" t="s">
        <v>127</v>
      </c>
      <c r="M158" s="15">
        <v>6.6793500000000003</v>
      </c>
      <c r="N158" s="15" t="s">
        <v>127</v>
      </c>
      <c r="O158" s="15" t="s">
        <v>127</v>
      </c>
      <c r="P158" s="15" t="s">
        <v>136</v>
      </c>
      <c r="Q158" s="15" t="s">
        <v>127</v>
      </c>
      <c r="R158" s="15" t="s">
        <v>127</v>
      </c>
      <c r="S158" s="15"/>
      <c r="T158" s="15" t="s">
        <v>140</v>
      </c>
      <c r="U158" s="15">
        <v>348.387</v>
      </c>
      <c r="V158" s="15"/>
    </row>
    <row r="159" spans="1:22" x14ac:dyDescent="0.2">
      <c r="A159" s="11">
        <v>44</v>
      </c>
      <c r="B159" s="12">
        <v>43600</v>
      </c>
      <c r="C159" s="11">
        <v>17213601</v>
      </c>
      <c r="D159" s="13" t="s">
        <v>228</v>
      </c>
      <c r="E159" s="15">
        <v>46</v>
      </c>
      <c r="F159" s="15">
        <v>50</v>
      </c>
      <c r="G159" s="15" t="s">
        <v>127</v>
      </c>
      <c r="H159" s="15">
        <v>33.716299999999997</v>
      </c>
      <c r="I159" s="15">
        <v>71.191000000000003</v>
      </c>
      <c r="J159" s="15" t="s">
        <v>127</v>
      </c>
      <c r="K159" s="15" t="s">
        <v>127</v>
      </c>
      <c r="L159" s="15" t="s">
        <v>127</v>
      </c>
      <c r="M159" s="15">
        <v>5.5188800000000002</v>
      </c>
      <c r="N159" s="15" t="s">
        <v>127</v>
      </c>
      <c r="O159" s="15" t="s">
        <v>127</v>
      </c>
      <c r="P159" s="15">
        <v>2.6575299999999999</v>
      </c>
      <c r="Q159" s="15" t="s">
        <v>127</v>
      </c>
      <c r="R159" s="15" t="s">
        <v>127</v>
      </c>
      <c r="S159" s="15" t="s">
        <v>127</v>
      </c>
      <c r="T159" s="15" t="s">
        <v>127</v>
      </c>
      <c r="U159" s="15"/>
      <c r="V159" s="15"/>
    </row>
    <row r="160" spans="1:22" x14ac:dyDescent="0.2">
      <c r="A160" s="11">
        <v>45</v>
      </c>
      <c r="B160" s="12">
        <v>40325</v>
      </c>
      <c r="C160" s="11">
        <v>17213602</v>
      </c>
      <c r="D160" s="13" t="s">
        <v>229</v>
      </c>
      <c r="E160" s="15">
        <v>393.2724</v>
      </c>
      <c r="F160" s="15"/>
      <c r="G160" s="15" t="s">
        <v>128</v>
      </c>
      <c r="H160" s="15">
        <v>27.9513</v>
      </c>
      <c r="I160" s="15">
        <v>31.5913</v>
      </c>
      <c r="J160" s="15" t="s">
        <v>127</v>
      </c>
      <c r="K160" s="15" t="s">
        <v>127</v>
      </c>
      <c r="L160" s="15"/>
      <c r="M160" s="15">
        <v>3.2450999999999999</v>
      </c>
      <c r="N160" s="15" t="s">
        <v>128</v>
      </c>
      <c r="O160" s="15"/>
      <c r="P160" s="15">
        <v>1.8714</v>
      </c>
      <c r="Q160" s="15">
        <v>1.2581</v>
      </c>
      <c r="R160" s="15">
        <v>0.7772</v>
      </c>
      <c r="S160" s="15"/>
      <c r="T160" s="15"/>
      <c r="U160" s="15"/>
      <c r="V160" s="15"/>
    </row>
    <row r="161" spans="1:22" x14ac:dyDescent="0.2">
      <c r="A161" s="11">
        <v>45</v>
      </c>
      <c r="B161" s="12">
        <v>40674</v>
      </c>
      <c r="C161" s="11">
        <v>17213602</v>
      </c>
      <c r="D161" s="13" t="s">
        <v>229</v>
      </c>
      <c r="E161" s="15">
        <v>64</v>
      </c>
      <c r="F161" s="15"/>
      <c r="G161" s="15" t="s">
        <v>127</v>
      </c>
      <c r="H161" s="15">
        <v>31.2775</v>
      </c>
      <c r="I161" s="15">
        <v>26.292899999999999</v>
      </c>
      <c r="J161" s="15" t="s">
        <v>153</v>
      </c>
      <c r="K161" s="15" t="s">
        <v>127</v>
      </c>
      <c r="L161" s="15"/>
      <c r="M161" s="15">
        <v>3.3391000000000002</v>
      </c>
      <c r="N161" s="15" t="s">
        <v>127</v>
      </c>
      <c r="O161" s="15" t="s">
        <v>127</v>
      </c>
      <c r="P161" s="15" t="s">
        <v>127</v>
      </c>
      <c r="Q161" s="15">
        <v>1.4477</v>
      </c>
      <c r="R161" s="15">
        <v>0.27350000000000002</v>
      </c>
      <c r="S161" s="15"/>
      <c r="T161" s="15"/>
      <c r="U161" s="15" t="s">
        <v>134</v>
      </c>
      <c r="V161" s="15"/>
    </row>
    <row r="162" spans="1:22" x14ac:dyDescent="0.2">
      <c r="A162" s="11">
        <v>45</v>
      </c>
      <c r="B162" s="12">
        <v>42155</v>
      </c>
      <c r="C162" s="11">
        <v>17213602</v>
      </c>
      <c r="D162" s="13" t="s">
        <v>229</v>
      </c>
      <c r="E162" s="15">
        <v>4.7465000000000002</v>
      </c>
      <c r="F162" s="15" t="s">
        <v>183</v>
      </c>
      <c r="G162" s="15" t="s">
        <v>127</v>
      </c>
      <c r="H162" s="15">
        <v>26.970600000000001</v>
      </c>
      <c r="I162" s="15">
        <v>21.584</v>
      </c>
      <c r="J162" s="15" t="s">
        <v>127</v>
      </c>
      <c r="K162" s="15" t="s">
        <v>127</v>
      </c>
      <c r="L162" s="15" t="s">
        <v>127</v>
      </c>
      <c r="M162" s="15" t="s">
        <v>150</v>
      </c>
      <c r="N162" s="15" t="s">
        <v>127</v>
      </c>
      <c r="O162" s="15" t="s">
        <v>127</v>
      </c>
      <c r="P162" s="15" t="s">
        <v>127</v>
      </c>
      <c r="Q162" s="15" t="s">
        <v>127</v>
      </c>
      <c r="R162" s="15" t="s">
        <v>127</v>
      </c>
      <c r="S162" s="15">
        <v>173.17599999999999</v>
      </c>
      <c r="T162" s="15" t="s">
        <v>230</v>
      </c>
      <c r="U162" s="15"/>
      <c r="V162" s="15" t="s">
        <v>150</v>
      </c>
    </row>
    <row r="163" spans="1:22" x14ac:dyDescent="0.2">
      <c r="A163" s="11">
        <v>45</v>
      </c>
      <c r="B163" s="12">
        <v>42912</v>
      </c>
      <c r="C163" s="11">
        <v>17213602</v>
      </c>
      <c r="D163" s="13" t="s">
        <v>229</v>
      </c>
      <c r="E163" s="15">
        <v>55.8</v>
      </c>
      <c r="F163" s="15">
        <v>46.2</v>
      </c>
      <c r="G163" s="15" t="s">
        <v>127</v>
      </c>
      <c r="H163" s="15">
        <v>29.286999999999999</v>
      </c>
      <c r="I163" s="15">
        <v>26.1219</v>
      </c>
      <c r="J163" s="15" t="s">
        <v>127</v>
      </c>
      <c r="K163" s="15" t="s">
        <v>127</v>
      </c>
      <c r="L163" s="15" t="s">
        <v>127</v>
      </c>
      <c r="M163" s="15" t="s">
        <v>127</v>
      </c>
      <c r="N163" s="15" t="s">
        <v>127</v>
      </c>
      <c r="O163" s="15" t="s">
        <v>127</v>
      </c>
      <c r="P163" s="15" t="s">
        <v>127</v>
      </c>
      <c r="Q163" s="15" t="s">
        <v>127</v>
      </c>
      <c r="R163" s="15" t="s">
        <v>127</v>
      </c>
      <c r="S163" s="15"/>
      <c r="T163" s="15">
        <v>3.3484699999999998</v>
      </c>
      <c r="U163" s="15">
        <v>218.74799999999999</v>
      </c>
      <c r="V163" s="15" t="s">
        <v>150</v>
      </c>
    </row>
    <row r="164" spans="1:22" x14ac:dyDescent="0.2">
      <c r="A164" s="3">
        <v>45</v>
      </c>
      <c r="B164" s="12">
        <v>43205</v>
      </c>
      <c r="C164" s="11">
        <v>17213602</v>
      </c>
      <c r="D164" s="13" t="s">
        <v>229</v>
      </c>
      <c r="E164" s="15">
        <v>41</v>
      </c>
      <c r="F164" s="15" t="s">
        <v>127</v>
      </c>
      <c r="G164" s="15" t="s">
        <v>127</v>
      </c>
      <c r="H164" s="15">
        <v>29.3201</v>
      </c>
      <c r="I164" s="15">
        <v>27.3856</v>
      </c>
      <c r="J164" s="15" t="s">
        <v>127</v>
      </c>
      <c r="K164" s="15" t="s">
        <v>127</v>
      </c>
      <c r="L164" s="15" t="s">
        <v>127</v>
      </c>
      <c r="M164" s="15" t="s">
        <v>140</v>
      </c>
      <c r="N164" s="15" t="s">
        <v>127</v>
      </c>
      <c r="O164" s="15" t="s">
        <v>127</v>
      </c>
      <c r="P164" s="15" t="s">
        <v>136</v>
      </c>
      <c r="Q164" s="15" t="s">
        <v>127</v>
      </c>
      <c r="R164" s="15" t="s">
        <v>127</v>
      </c>
      <c r="S164" s="15" t="s">
        <v>127</v>
      </c>
      <c r="T164" s="15">
        <v>7.7067800000000002</v>
      </c>
      <c r="U164" s="15">
        <v>246.83</v>
      </c>
      <c r="V164" s="15" t="s">
        <v>150</v>
      </c>
    </row>
    <row r="165" spans="1:22" x14ac:dyDescent="0.2">
      <c r="A165" s="11">
        <v>46</v>
      </c>
      <c r="B165" s="12">
        <v>40209</v>
      </c>
      <c r="C165" s="11">
        <v>17213603</v>
      </c>
      <c r="D165" s="13" t="s">
        <v>231</v>
      </c>
      <c r="E165" s="15">
        <v>1100</v>
      </c>
      <c r="F165" s="15"/>
      <c r="G165" s="15" t="s">
        <v>127</v>
      </c>
      <c r="H165" s="15">
        <v>35.371299999999998</v>
      </c>
      <c r="I165" s="15">
        <v>89.855099999999993</v>
      </c>
      <c r="J165" s="15"/>
      <c r="K165" s="15" t="s">
        <v>127</v>
      </c>
      <c r="L165" s="15"/>
      <c r="M165" s="15">
        <v>1.5642</v>
      </c>
      <c r="N165" s="15" t="s">
        <v>128</v>
      </c>
      <c r="O165" s="15"/>
      <c r="P165" s="15">
        <v>778.03030000000001</v>
      </c>
      <c r="Q165" s="15">
        <v>3.5767000000000002</v>
      </c>
      <c r="R165" s="15">
        <v>0.3634</v>
      </c>
      <c r="S165" s="15"/>
      <c r="T165" s="15"/>
      <c r="U165" s="15"/>
      <c r="V165" s="15"/>
    </row>
    <row r="166" spans="1:22" x14ac:dyDescent="0.2">
      <c r="A166" s="11">
        <v>46</v>
      </c>
      <c r="B166" s="12">
        <v>40629</v>
      </c>
      <c r="C166" s="11">
        <v>17213603</v>
      </c>
      <c r="D166" s="13" t="s">
        <v>231</v>
      </c>
      <c r="E166" s="15">
        <v>696.05070000000001</v>
      </c>
      <c r="F166" s="15"/>
      <c r="G166" s="15" t="s">
        <v>127</v>
      </c>
      <c r="H166" s="15">
        <v>28.003299999999999</v>
      </c>
      <c r="I166" s="15">
        <v>77.325699999999998</v>
      </c>
      <c r="J166" s="15" t="s">
        <v>127</v>
      </c>
      <c r="K166" s="15" t="s">
        <v>127</v>
      </c>
      <c r="L166" s="15"/>
      <c r="M166" s="15">
        <v>1.9793000000000001</v>
      </c>
      <c r="N166" s="15">
        <v>14.676</v>
      </c>
      <c r="O166" s="15" t="s">
        <v>127</v>
      </c>
      <c r="P166" s="15">
        <v>743.41629999999998</v>
      </c>
      <c r="Q166" s="15">
        <v>14.213699999999999</v>
      </c>
      <c r="R166" s="15">
        <v>0.35160000000000002</v>
      </c>
      <c r="S166" s="15"/>
      <c r="T166" s="15"/>
      <c r="U166" s="15">
        <v>476.14830000000001</v>
      </c>
      <c r="V166" s="15"/>
    </row>
    <row r="167" spans="1:22" x14ac:dyDescent="0.2">
      <c r="A167" s="11">
        <v>46</v>
      </c>
      <c r="B167" s="12">
        <v>42115</v>
      </c>
      <c r="C167" s="11">
        <v>17213603</v>
      </c>
      <c r="D167" s="13" t="s">
        <v>231</v>
      </c>
      <c r="E167" s="15">
        <v>1434</v>
      </c>
      <c r="F167" s="15">
        <v>379</v>
      </c>
      <c r="G167" s="15" t="s">
        <v>127</v>
      </c>
      <c r="H167" s="15">
        <v>43.115900000000003</v>
      </c>
      <c r="I167" s="15">
        <v>66.847200000000001</v>
      </c>
      <c r="J167" s="15" t="s">
        <v>127</v>
      </c>
      <c r="K167" s="15" t="s">
        <v>127</v>
      </c>
      <c r="L167" s="15" t="s">
        <v>127</v>
      </c>
      <c r="M167" s="15" t="s">
        <v>127</v>
      </c>
      <c r="N167" s="15" t="s">
        <v>127</v>
      </c>
      <c r="O167" s="15" t="s">
        <v>127</v>
      </c>
      <c r="P167" s="15">
        <v>660.02099999999996</v>
      </c>
      <c r="Q167" s="15" t="s">
        <v>127</v>
      </c>
      <c r="R167" s="15" t="s">
        <v>127</v>
      </c>
      <c r="S167" s="15">
        <v>371.92</v>
      </c>
      <c r="T167" s="15">
        <v>17.382200000000001</v>
      </c>
      <c r="U167" s="15"/>
      <c r="V167" s="15"/>
    </row>
    <row r="168" spans="1:22" x14ac:dyDescent="0.2">
      <c r="A168" s="11">
        <v>46</v>
      </c>
      <c r="B168" s="12">
        <v>42891</v>
      </c>
      <c r="C168" s="11">
        <v>17213603</v>
      </c>
      <c r="D168" s="13" t="s">
        <v>231</v>
      </c>
      <c r="E168" s="15">
        <v>1420</v>
      </c>
      <c r="F168" s="15">
        <v>238</v>
      </c>
      <c r="G168" s="15" t="s">
        <v>127</v>
      </c>
      <c r="H168" s="15">
        <v>44.7819</v>
      </c>
      <c r="I168" s="15">
        <v>85.859200000000001</v>
      </c>
      <c r="J168" s="15" t="s">
        <v>127</v>
      </c>
      <c r="K168" s="15" t="s">
        <v>127</v>
      </c>
      <c r="L168" s="15" t="s">
        <v>127</v>
      </c>
      <c r="M168" s="15">
        <v>2.3810199999999999</v>
      </c>
      <c r="N168" s="15" t="s">
        <v>127</v>
      </c>
      <c r="O168" s="15" t="s">
        <v>136</v>
      </c>
      <c r="P168" s="15">
        <v>540.33900000000006</v>
      </c>
      <c r="Q168" s="15" t="s">
        <v>127</v>
      </c>
      <c r="R168" s="15">
        <v>398.90699999999998</v>
      </c>
      <c r="S168" s="15"/>
      <c r="T168" s="15" t="s">
        <v>161</v>
      </c>
      <c r="U168" s="15">
        <v>487.77699999999999</v>
      </c>
      <c r="V168" s="15"/>
    </row>
    <row r="169" spans="1:22" x14ac:dyDescent="0.2">
      <c r="A169" s="11">
        <v>46</v>
      </c>
      <c r="B169" s="12">
        <v>43514</v>
      </c>
      <c r="C169" s="11">
        <v>17213603</v>
      </c>
      <c r="D169" s="13" t="s">
        <v>231</v>
      </c>
      <c r="E169" s="15">
        <v>905</v>
      </c>
      <c r="F169" s="15">
        <v>430</v>
      </c>
      <c r="G169" s="15" t="s">
        <v>127</v>
      </c>
      <c r="H169" s="15">
        <v>47.324199999999998</v>
      </c>
      <c r="I169" s="15">
        <v>77.535399999999996</v>
      </c>
      <c r="J169" s="15" t="s">
        <v>127</v>
      </c>
      <c r="K169" s="15" t="s">
        <v>127</v>
      </c>
      <c r="L169" s="15" t="s">
        <v>127</v>
      </c>
      <c r="M169" s="15" t="s">
        <v>127</v>
      </c>
      <c r="N169" s="15" t="s">
        <v>127</v>
      </c>
      <c r="O169" s="15" t="s">
        <v>127</v>
      </c>
      <c r="P169" s="15">
        <v>862.67399999999998</v>
      </c>
      <c r="Q169" s="15" t="s">
        <v>127</v>
      </c>
      <c r="R169" s="15" t="s">
        <v>127</v>
      </c>
      <c r="S169" s="15" t="s">
        <v>127</v>
      </c>
      <c r="T169" s="15">
        <v>10.3414</v>
      </c>
      <c r="U169" s="15"/>
      <c r="V169" s="15"/>
    </row>
    <row r="170" spans="1:22" x14ac:dyDescent="0.2">
      <c r="A170" s="11">
        <v>47</v>
      </c>
      <c r="B170" s="12">
        <v>41737</v>
      </c>
      <c r="C170" s="11">
        <v>17213604</v>
      </c>
      <c r="D170" s="13" t="s">
        <v>233</v>
      </c>
      <c r="E170" s="15">
        <v>249.26009999999999</v>
      </c>
      <c r="F170" s="15">
        <v>194.30330000000001</v>
      </c>
      <c r="G170" s="15"/>
      <c r="H170" s="15"/>
      <c r="I170" s="15"/>
      <c r="J170" s="15"/>
      <c r="K170" s="15"/>
      <c r="L170" s="15"/>
      <c r="M170" s="82">
        <v>52</v>
      </c>
      <c r="N170" s="15"/>
      <c r="O170" s="15"/>
      <c r="P170" s="15"/>
      <c r="Q170" s="15"/>
      <c r="R170" s="15"/>
      <c r="S170" s="15"/>
      <c r="T170" s="15"/>
      <c r="U170" s="15"/>
      <c r="V170" s="15"/>
    </row>
    <row r="171" spans="1:22" x14ac:dyDescent="0.2">
      <c r="A171" s="11">
        <v>47</v>
      </c>
      <c r="B171" s="12">
        <v>41813</v>
      </c>
      <c r="C171" s="11">
        <v>17213604</v>
      </c>
      <c r="D171" s="13" t="s">
        <v>233</v>
      </c>
      <c r="E171" s="15">
        <v>61.1569</v>
      </c>
      <c r="F171" s="15">
        <v>362</v>
      </c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</row>
    <row r="172" spans="1:22" x14ac:dyDescent="0.2">
      <c r="A172" s="11">
        <v>47</v>
      </c>
      <c r="B172" s="12">
        <v>42162</v>
      </c>
      <c r="C172" s="11">
        <v>17213604</v>
      </c>
      <c r="D172" s="13" t="s">
        <v>233</v>
      </c>
      <c r="E172" s="15">
        <v>398</v>
      </c>
      <c r="F172" s="15">
        <v>283</v>
      </c>
      <c r="G172" s="15" t="s">
        <v>127</v>
      </c>
      <c r="H172" s="15">
        <v>40.679099999999998</v>
      </c>
      <c r="I172" s="15">
        <v>183.80099999999999</v>
      </c>
      <c r="J172" s="15" t="s">
        <v>127</v>
      </c>
      <c r="K172" s="15" t="s">
        <v>127</v>
      </c>
      <c r="L172" s="15" t="s">
        <v>127</v>
      </c>
      <c r="M172" s="15">
        <v>29.255500000000001</v>
      </c>
      <c r="N172" s="15" t="s">
        <v>127</v>
      </c>
      <c r="O172" s="15" t="s">
        <v>127</v>
      </c>
      <c r="P172" s="15">
        <v>206.179</v>
      </c>
      <c r="Q172" s="15" t="s">
        <v>127</v>
      </c>
      <c r="R172" s="15" t="s">
        <v>127</v>
      </c>
      <c r="S172" s="15">
        <v>253.429</v>
      </c>
      <c r="T172" s="15">
        <v>20.520600000000002</v>
      </c>
      <c r="U172" s="15"/>
      <c r="V172" s="15"/>
    </row>
    <row r="173" spans="1:22" x14ac:dyDescent="0.2">
      <c r="A173" s="11">
        <v>47</v>
      </c>
      <c r="B173" s="12">
        <v>42878</v>
      </c>
      <c r="C173" s="11">
        <v>17213604</v>
      </c>
      <c r="D173" s="13" t="s">
        <v>233</v>
      </c>
      <c r="E173" s="15">
        <v>155</v>
      </c>
      <c r="F173" s="15">
        <v>336</v>
      </c>
      <c r="G173" s="15" t="s">
        <v>127</v>
      </c>
      <c r="H173" s="15">
        <v>35.342100000000002</v>
      </c>
      <c r="I173" s="15">
        <v>167.95099999999999</v>
      </c>
      <c r="J173" s="15" t="s">
        <v>127</v>
      </c>
      <c r="K173" s="15" t="s">
        <v>127</v>
      </c>
      <c r="L173" s="15" t="s">
        <v>127</v>
      </c>
      <c r="M173" s="15">
        <v>29.978899999999999</v>
      </c>
      <c r="N173" s="15" t="s">
        <v>127</v>
      </c>
      <c r="O173" s="15" t="s">
        <v>136</v>
      </c>
      <c r="P173" s="15">
        <v>110.64</v>
      </c>
      <c r="Q173" s="15" t="s">
        <v>127</v>
      </c>
      <c r="R173" s="15">
        <v>241.62299999999999</v>
      </c>
      <c r="S173" s="15"/>
      <c r="T173" s="15" t="s">
        <v>161</v>
      </c>
      <c r="U173" s="15">
        <v>299.49599999999998</v>
      </c>
      <c r="V173" s="15"/>
    </row>
    <row r="174" spans="1:22" x14ac:dyDescent="0.2">
      <c r="A174" s="11">
        <v>47</v>
      </c>
      <c r="B174" s="12">
        <v>43222</v>
      </c>
      <c r="C174" s="11">
        <v>17213604</v>
      </c>
      <c r="D174" s="13" t="s">
        <v>233</v>
      </c>
      <c r="E174" s="15">
        <v>102</v>
      </c>
      <c r="F174" s="15">
        <v>189</v>
      </c>
      <c r="G174" s="15" t="s">
        <v>127</v>
      </c>
      <c r="H174" s="15">
        <v>38.984099999999998</v>
      </c>
      <c r="I174" s="15">
        <v>155.126</v>
      </c>
      <c r="J174" s="15" t="s">
        <v>127</v>
      </c>
      <c r="K174" s="15" t="s">
        <v>127</v>
      </c>
      <c r="L174" s="15" t="s">
        <v>127</v>
      </c>
      <c r="M174" s="15">
        <v>34.796199999999999</v>
      </c>
      <c r="N174" s="15" t="s">
        <v>127</v>
      </c>
      <c r="O174" s="15" t="s">
        <v>140</v>
      </c>
      <c r="P174" s="15">
        <v>53.877600000000001</v>
      </c>
      <c r="Q174" s="15" t="s">
        <v>127</v>
      </c>
      <c r="R174" s="15" t="s">
        <v>127</v>
      </c>
      <c r="S174" s="15" t="s">
        <v>127</v>
      </c>
      <c r="T174" s="15">
        <v>16.490600000000001</v>
      </c>
      <c r="U174" s="15">
        <v>218.07900000000001</v>
      </c>
      <c r="V174" s="15"/>
    </row>
    <row r="175" spans="1:22" x14ac:dyDescent="0.2">
      <c r="A175" s="11">
        <v>47</v>
      </c>
      <c r="B175" s="12">
        <v>43515</v>
      </c>
      <c r="C175" s="11">
        <v>17213604</v>
      </c>
      <c r="D175" s="13" t="s">
        <v>233</v>
      </c>
      <c r="E175" s="15">
        <v>103</v>
      </c>
      <c r="F175" s="15"/>
      <c r="G175" s="15" t="s">
        <v>127</v>
      </c>
      <c r="H175" s="15">
        <v>45.941499999999998</v>
      </c>
      <c r="I175" s="15">
        <v>174.70400000000001</v>
      </c>
      <c r="J175" s="15" t="s">
        <v>127</v>
      </c>
      <c r="K175" s="15" t="s">
        <v>127</v>
      </c>
      <c r="L175" s="15" t="s">
        <v>127</v>
      </c>
      <c r="M175" s="15">
        <v>36.965499999999999</v>
      </c>
      <c r="N175" s="15" t="s">
        <v>127</v>
      </c>
      <c r="O175" s="15" t="s">
        <v>127</v>
      </c>
      <c r="P175" s="15">
        <v>42.914400000000001</v>
      </c>
      <c r="Q175" s="15" t="s">
        <v>127</v>
      </c>
      <c r="R175" s="15" t="s">
        <v>127</v>
      </c>
      <c r="S175" s="15" t="s">
        <v>127</v>
      </c>
      <c r="T175" s="15">
        <v>22.646000000000001</v>
      </c>
      <c r="U175" s="15"/>
      <c r="V175" s="15"/>
    </row>
    <row r="176" spans="1:22" x14ac:dyDescent="0.2">
      <c r="A176" s="11">
        <v>47</v>
      </c>
      <c r="B176" s="12">
        <v>43598</v>
      </c>
      <c r="C176" s="11">
        <v>17213604</v>
      </c>
      <c r="D176" s="13" t="s">
        <v>233</v>
      </c>
      <c r="E176" s="15">
        <v>112</v>
      </c>
      <c r="F176" s="15">
        <v>123</v>
      </c>
      <c r="G176" s="15" t="s">
        <v>127</v>
      </c>
      <c r="H176" s="15">
        <v>43.2729</v>
      </c>
      <c r="I176" s="15">
        <v>146.96299999999999</v>
      </c>
      <c r="J176" s="15" t="s">
        <v>127</v>
      </c>
      <c r="K176" s="15" t="s">
        <v>127</v>
      </c>
      <c r="L176" s="15" t="s">
        <v>127</v>
      </c>
      <c r="M176" s="15">
        <v>34.071899999999999</v>
      </c>
      <c r="N176" s="15" t="s">
        <v>127</v>
      </c>
      <c r="O176" s="15" t="s">
        <v>127</v>
      </c>
      <c r="P176" s="15">
        <v>5.50345</v>
      </c>
      <c r="Q176" s="15" t="s">
        <v>127</v>
      </c>
      <c r="R176" s="15" t="s">
        <v>127</v>
      </c>
      <c r="S176" s="15" t="s">
        <v>127</v>
      </c>
      <c r="T176" s="15" t="s">
        <v>161</v>
      </c>
      <c r="U176" s="15"/>
      <c r="V176" s="15"/>
    </row>
    <row r="177" spans="1:22" x14ac:dyDescent="0.2">
      <c r="A177" s="11">
        <v>48</v>
      </c>
      <c r="B177" s="12">
        <v>40304</v>
      </c>
      <c r="C177" s="11">
        <v>17213605</v>
      </c>
      <c r="D177" s="13" t="s">
        <v>237</v>
      </c>
      <c r="E177" s="15">
        <v>924.32650000000001</v>
      </c>
      <c r="F177" s="15"/>
      <c r="G177" s="15" t="s">
        <v>128</v>
      </c>
      <c r="H177" s="15">
        <v>39.293199999999999</v>
      </c>
      <c r="I177" s="15">
        <v>38.152099999999997</v>
      </c>
      <c r="J177" s="15" t="s">
        <v>127</v>
      </c>
      <c r="K177" s="15"/>
      <c r="L177" s="15"/>
      <c r="M177" s="15">
        <v>354.274</v>
      </c>
      <c r="N177" s="15" t="s">
        <v>128</v>
      </c>
      <c r="O177" s="15"/>
      <c r="P177" s="15">
        <v>4.8734000000000002</v>
      </c>
      <c r="Q177" s="15" t="s">
        <v>183</v>
      </c>
      <c r="R177" s="15">
        <v>19.173999999999999</v>
      </c>
      <c r="S177" s="15"/>
      <c r="T177" s="15"/>
      <c r="U177" s="15"/>
      <c r="V177" s="15"/>
    </row>
    <row r="178" spans="1:22" x14ac:dyDescent="0.2">
      <c r="A178" s="11">
        <v>48</v>
      </c>
      <c r="B178" s="12">
        <v>40629</v>
      </c>
      <c r="C178" s="11">
        <v>17213605</v>
      </c>
      <c r="D178" s="13" t="s">
        <v>237</v>
      </c>
      <c r="E178" s="15">
        <v>887.04459999999995</v>
      </c>
      <c r="F178" s="15"/>
      <c r="G178" s="15" t="s">
        <v>127</v>
      </c>
      <c r="H178" s="15">
        <v>28.255700000000001</v>
      </c>
      <c r="I178" s="15">
        <v>33.262799999999999</v>
      </c>
      <c r="J178" s="15" t="s">
        <v>127</v>
      </c>
      <c r="K178" s="15" t="s">
        <v>127</v>
      </c>
      <c r="L178" s="15"/>
      <c r="M178" s="15">
        <v>262.3716</v>
      </c>
      <c r="N178" s="15" t="s">
        <v>127</v>
      </c>
      <c r="O178" s="15" t="s">
        <v>127</v>
      </c>
      <c r="P178" s="15" t="s">
        <v>127</v>
      </c>
      <c r="Q178" s="15">
        <v>1.7542</v>
      </c>
      <c r="R178" s="15">
        <v>0.25669999999999998</v>
      </c>
      <c r="S178" s="15"/>
      <c r="T178" s="15"/>
      <c r="U178" s="15">
        <v>160.6087</v>
      </c>
      <c r="V178" s="15"/>
    </row>
    <row r="179" spans="1:22" x14ac:dyDescent="0.2">
      <c r="A179" s="11">
        <v>48</v>
      </c>
      <c r="B179" s="12">
        <v>42115</v>
      </c>
      <c r="C179" s="11">
        <v>17213605</v>
      </c>
      <c r="D179" s="13" t="s">
        <v>237</v>
      </c>
      <c r="E179" s="15">
        <v>256</v>
      </c>
      <c r="F179" s="15">
        <v>127</v>
      </c>
      <c r="G179" s="15" t="s">
        <v>127</v>
      </c>
      <c r="H179" s="15">
        <v>31.5915</v>
      </c>
      <c r="I179" s="15">
        <v>35.392200000000003</v>
      </c>
      <c r="J179" s="15" t="s">
        <v>127</v>
      </c>
      <c r="K179" s="15" t="s">
        <v>127</v>
      </c>
      <c r="L179" s="15" t="s">
        <v>127</v>
      </c>
      <c r="M179" s="15">
        <v>224.148</v>
      </c>
      <c r="N179" s="15" t="s">
        <v>127</v>
      </c>
      <c r="O179" s="15" t="s">
        <v>127</v>
      </c>
      <c r="P179" s="15" t="s">
        <v>139</v>
      </c>
      <c r="Q179" s="15" t="s">
        <v>127</v>
      </c>
      <c r="R179" s="15" t="s">
        <v>127</v>
      </c>
      <c r="S179" s="15">
        <v>133.79599999999999</v>
      </c>
      <c r="T179" s="15" t="s">
        <v>127</v>
      </c>
      <c r="U179" s="15"/>
      <c r="V179" s="15"/>
    </row>
    <row r="180" spans="1:22" x14ac:dyDescent="0.2">
      <c r="A180" s="11">
        <v>48</v>
      </c>
      <c r="B180" s="12">
        <v>42892</v>
      </c>
      <c r="C180" s="11">
        <v>17213605</v>
      </c>
      <c r="D180" s="13" t="s">
        <v>237</v>
      </c>
      <c r="E180" s="15">
        <v>340</v>
      </c>
      <c r="F180" s="15">
        <v>91</v>
      </c>
      <c r="G180" s="15" t="s">
        <v>127</v>
      </c>
      <c r="H180" s="15">
        <v>31.667899999999999</v>
      </c>
      <c r="I180" s="15">
        <v>37.508400000000002</v>
      </c>
      <c r="J180" s="15" t="s">
        <v>127</v>
      </c>
      <c r="K180" s="15" t="s">
        <v>127</v>
      </c>
      <c r="L180" s="15" t="s">
        <v>127</v>
      </c>
      <c r="M180" s="15">
        <v>251.471</v>
      </c>
      <c r="N180" s="15" t="s">
        <v>127</v>
      </c>
      <c r="O180" s="15" t="s">
        <v>136</v>
      </c>
      <c r="P180" s="15" t="s">
        <v>136</v>
      </c>
      <c r="Q180" s="15" t="s">
        <v>127</v>
      </c>
      <c r="R180" s="15">
        <v>149.405</v>
      </c>
      <c r="S180" s="15"/>
      <c r="T180" s="15" t="s">
        <v>161</v>
      </c>
      <c r="U180" s="15">
        <v>181.41</v>
      </c>
      <c r="V180" s="15"/>
    </row>
    <row r="181" spans="1:22" x14ac:dyDescent="0.2">
      <c r="A181" s="11">
        <v>48</v>
      </c>
      <c r="B181" s="12">
        <v>43514</v>
      </c>
      <c r="C181" s="11">
        <v>17213605</v>
      </c>
      <c r="D181" s="13" t="s">
        <v>237</v>
      </c>
      <c r="E181" s="15">
        <v>401</v>
      </c>
      <c r="F181" s="15">
        <v>104</v>
      </c>
      <c r="G181" s="15" t="s">
        <v>127</v>
      </c>
      <c r="H181" s="15">
        <v>35.213299999999997</v>
      </c>
      <c r="I181" s="15">
        <v>37.773299999999999</v>
      </c>
      <c r="J181" s="15" t="s">
        <v>127</v>
      </c>
      <c r="K181" s="15" t="s">
        <v>127</v>
      </c>
      <c r="L181" s="15" t="s">
        <v>127</v>
      </c>
      <c r="M181" s="15">
        <v>209.74199999999999</v>
      </c>
      <c r="N181" s="15" t="s">
        <v>127</v>
      </c>
      <c r="O181" s="15" t="s">
        <v>127</v>
      </c>
      <c r="P181" s="15" t="s">
        <v>127</v>
      </c>
      <c r="Q181" s="15" t="s">
        <v>127</v>
      </c>
      <c r="R181" s="15" t="s">
        <v>127</v>
      </c>
      <c r="S181" s="15" t="s">
        <v>127</v>
      </c>
      <c r="T181" s="15">
        <v>11.0923</v>
      </c>
      <c r="U181" s="15"/>
      <c r="V181" s="15"/>
    </row>
    <row r="182" spans="1:22" x14ac:dyDescent="0.2">
      <c r="A182" s="11">
        <v>49</v>
      </c>
      <c r="B182" s="12">
        <v>42163</v>
      </c>
      <c r="C182" s="11">
        <v>17213606</v>
      </c>
      <c r="D182" s="13" t="s">
        <v>240</v>
      </c>
      <c r="E182" s="15">
        <v>622</v>
      </c>
      <c r="F182" s="15">
        <v>249</v>
      </c>
      <c r="G182" s="15" t="s">
        <v>127</v>
      </c>
      <c r="H182" s="15">
        <v>44.134799999999998</v>
      </c>
      <c r="I182" s="15">
        <v>67.152500000000003</v>
      </c>
      <c r="J182" s="15" t="s">
        <v>127</v>
      </c>
      <c r="K182" s="15" t="s">
        <v>127</v>
      </c>
      <c r="L182" s="15" t="s">
        <v>127</v>
      </c>
      <c r="M182" s="15">
        <v>17.935099999999998</v>
      </c>
      <c r="N182" s="15" t="s">
        <v>127</v>
      </c>
      <c r="O182" s="15">
        <v>20.393899999999999</v>
      </c>
      <c r="P182" s="15">
        <v>2.7323200000000001</v>
      </c>
      <c r="Q182" s="15" t="s">
        <v>127</v>
      </c>
      <c r="R182" s="15" t="s">
        <v>127</v>
      </c>
      <c r="S182" s="15">
        <v>219.095</v>
      </c>
      <c r="T182" s="15">
        <v>12.635300000000001</v>
      </c>
      <c r="U182" s="15"/>
      <c r="V182" s="15"/>
    </row>
    <row r="183" spans="1:22" x14ac:dyDescent="0.2">
      <c r="A183" s="11">
        <v>49</v>
      </c>
      <c r="B183" s="12">
        <v>42891</v>
      </c>
      <c r="C183" s="3">
        <v>17213606</v>
      </c>
      <c r="D183" s="13" t="s">
        <v>240</v>
      </c>
      <c r="E183" s="15">
        <v>413</v>
      </c>
      <c r="F183" s="15">
        <v>230</v>
      </c>
      <c r="G183" s="15" t="s">
        <v>127</v>
      </c>
      <c r="H183" s="15">
        <v>35.062800000000003</v>
      </c>
      <c r="I183" s="15">
        <v>55.713799999999999</v>
      </c>
      <c r="J183" s="15" t="s">
        <v>127</v>
      </c>
      <c r="K183" s="15" t="s">
        <v>127</v>
      </c>
      <c r="L183" s="15" t="s">
        <v>127</v>
      </c>
      <c r="M183" s="15">
        <v>129.767</v>
      </c>
      <c r="N183" s="15" t="s">
        <v>127</v>
      </c>
      <c r="O183" s="15" t="s">
        <v>136</v>
      </c>
      <c r="P183" s="15">
        <v>25.217500000000001</v>
      </c>
      <c r="Q183" s="15" t="s">
        <v>127</v>
      </c>
      <c r="R183" s="15">
        <v>205.68100000000001</v>
      </c>
      <c r="S183" s="15"/>
      <c r="T183" s="15" t="s">
        <v>161</v>
      </c>
      <c r="U183" s="15">
        <v>253.18299999999999</v>
      </c>
      <c r="V183" s="15"/>
    </row>
    <row r="184" spans="1:22" x14ac:dyDescent="0.2">
      <c r="A184" s="11">
        <v>49</v>
      </c>
      <c r="B184" s="12">
        <v>43614</v>
      </c>
      <c r="C184" s="11">
        <v>17213606</v>
      </c>
      <c r="D184" s="13" t="s">
        <v>240</v>
      </c>
      <c r="E184" s="15">
        <v>137</v>
      </c>
      <c r="F184" s="15">
        <v>237</v>
      </c>
      <c r="G184" s="15" t="s">
        <v>127</v>
      </c>
      <c r="H184" s="15">
        <v>43.851700000000001</v>
      </c>
      <c r="I184" s="15">
        <v>49.925400000000003</v>
      </c>
      <c r="J184" s="15" t="s">
        <v>127</v>
      </c>
      <c r="K184" s="15" t="s">
        <v>127</v>
      </c>
      <c r="L184" s="15" t="s">
        <v>127</v>
      </c>
      <c r="M184" s="15" t="s">
        <v>241</v>
      </c>
      <c r="N184" s="15" t="s">
        <v>201</v>
      </c>
      <c r="O184" s="15" t="s">
        <v>127</v>
      </c>
      <c r="P184" s="15" t="s">
        <v>139</v>
      </c>
      <c r="Q184" s="15" t="s">
        <v>127</v>
      </c>
      <c r="R184" s="15" t="s">
        <v>127</v>
      </c>
      <c r="S184" s="15" t="s">
        <v>127</v>
      </c>
      <c r="T184" s="15" t="s">
        <v>127</v>
      </c>
      <c r="U184" s="15"/>
      <c r="V184" s="15"/>
    </row>
    <row r="185" spans="1:22" x14ac:dyDescent="0.2">
      <c r="A185" s="11">
        <v>50</v>
      </c>
      <c r="B185" s="12">
        <v>40325</v>
      </c>
      <c r="C185" s="11">
        <v>17213607</v>
      </c>
      <c r="D185" s="13" t="s">
        <v>242</v>
      </c>
      <c r="E185" s="15">
        <v>10.402699999999999</v>
      </c>
      <c r="F185" s="15"/>
      <c r="G185" s="15">
        <v>1.2867</v>
      </c>
      <c r="H185" s="15">
        <v>24.8127</v>
      </c>
      <c r="I185" s="15">
        <v>22.046600000000002</v>
      </c>
      <c r="J185" s="15" t="s">
        <v>127</v>
      </c>
      <c r="K185" s="15" t="s">
        <v>127</v>
      </c>
      <c r="L185" s="15"/>
      <c r="M185" s="15">
        <v>3.3895</v>
      </c>
      <c r="N185" s="15">
        <v>2.3849999999999998</v>
      </c>
      <c r="O185" s="15"/>
      <c r="P185" s="15">
        <v>5.3536999999999999</v>
      </c>
      <c r="Q185" s="15">
        <v>1.9571000000000001</v>
      </c>
      <c r="R185" s="15">
        <v>46.977600000000002</v>
      </c>
      <c r="S185" s="15"/>
      <c r="T185" s="15"/>
      <c r="U185" s="15">
        <v>125.0933</v>
      </c>
      <c r="V185" s="15"/>
    </row>
    <row r="186" spans="1:22" x14ac:dyDescent="0.2">
      <c r="A186" s="11">
        <v>50</v>
      </c>
      <c r="B186" s="12">
        <v>40636</v>
      </c>
      <c r="C186" s="11">
        <v>17213607</v>
      </c>
      <c r="D186" s="13" t="s">
        <v>242</v>
      </c>
      <c r="E186" s="15">
        <v>110</v>
      </c>
      <c r="F186" s="15"/>
      <c r="G186" s="15">
        <v>1.1575</v>
      </c>
      <c r="H186" s="15">
        <v>24.458200000000001</v>
      </c>
      <c r="I186" s="15">
        <v>18.3216</v>
      </c>
      <c r="J186" s="15">
        <v>9.5100000000000004E-2</v>
      </c>
      <c r="K186" s="15" t="s">
        <v>127</v>
      </c>
      <c r="L186" s="15"/>
      <c r="M186" s="15">
        <v>3.3416999999999999</v>
      </c>
      <c r="N186" s="15" t="s">
        <v>127</v>
      </c>
      <c r="O186" s="15"/>
      <c r="P186" s="15">
        <v>2.3742999999999999</v>
      </c>
      <c r="Q186" s="15" t="s">
        <v>133</v>
      </c>
      <c r="R186" s="15">
        <v>0.4582</v>
      </c>
      <c r="S186" s="15"/>
      <c r="T186" s="15"/>
      <c r="U186" s="15" t="s">
        <v>134</v>
      </c>
      <c r="V186" s="15"/>
    </row>
    <row r="187" spans="1:22" x14ac:dyDescent="0.2">
      <c r="A187" s="11">
        <v>50</v>
      </c>
      <c r="B187" s="12">
        <v>41984</v>
      </c>
      <c r="C187" s="11">
        <v>17213607</v>
      </c>
      <c r="D187" s="13" t="s">
        <v>242</v>
      </c>
      <c r="E187" s="15">
        <v>175</v>
      </c>
      <c r="F187" s="15">
        <v>607</v>
      </c>
      <c r="G187" s="15"/>
      <c r="H187" s="15"/>
      <c r="I187" s="15" t="s">
        <v>153</v>
      </c>
      <c r="J187" s="15"/>
      <c r="K187" s="71" t="s">
        <v>127</v>
      </c>
      <c r="L187" s="15"/>
      <c r="M187" s="82" t="s">
        <v>127</v>
      </c>
      <c r="N187" s="15" t="s">
        <v>127</v>
      </c>
      <c r="O187" s="15" t="s">
        <v>197</v>
      </c>
      <c r="P187" s="15"/>
      <c r="Q187" s="15"/>
      <c r="R187" s="15"/>
      <c r="S187" s="15"/>
      <c r="T187" s="15"/>
      <c r="U187" s="15">
        <v>0.35299199999999997</v>
      </c>
      <c r="V187" s="15" t="s">
        <v>150</v>
      </c>
    </row>
    <row r="188" spans="1:22" x14ac:dyDescent="0.2">
      <c r="A188" s="11">
        <v>50</v>
      </c>
      <c r="B188" s="12">
        <v>42912</v>
      </c>
      <c r="C188" s="11">
        <v>17213607</v>
      </c>
      <c r="D188" s="13" t="s">
        <v>242</v>
      </c>
      <c r="E188" s="15">
        <v>224</v>
      </c>
      <c r="F188" s="15">
        <v>792</v>
      </c>
      <c r="G188" s="15" t="s">
        <v>127</v>
      </c>
      <c r="H188" s="15">
        <v>21.618600000000001</v>
      </c>
      <c r="I188" s="15">
        <v>19.026499999999999</v>
      </c>
      <c r="J188" s="15" t="s">
        <v>127</v>
      </c>
      <c r="K188" s="15" t="s">
        <v>127</v>
      </c>
      <c r="L188" s="15" t="s">
        <v>127</v>
      </c>
      <c r="M188" s="15" t="s">
        <v>127</v>
      </c>
      <c r="N188" s="15" t="s">
        <v>127</v>
      </c>
      <c r="O188" s="15" t="s">
        <v>127</v>
      </c>
      <c r="P188" s="15" t="s">
        <v>127</v>
      </c>
      <c r="Q188" s="15" t="s">
        <v>127</v>
      </c>
      <c r="R188" s="15" t="s">
        <v>127</v>
      </c>
      <c r="S188" s="15"/>
      <c r="T188" s="15" t="s">
        <v>136</v>
      </c>
      <c r="U188" s="15">
        <v>119.52200000000001</v>
      </c>
      <c r="V188" s="15" t="s">
        <v>150</v>
      </c>
    </row>
    <row r="189" spans="1:22" x14ac:dyDescent="0.2">
      <c r="A189" s="11">
        <v>50</v>
      </c>
      <c r="B189" s="12">
        <v>43205</v>
      </c>
      <c r="C189" s="11">
        <v>17213607</v>
      </c>
      <c r="D189" s="13" t="s">
        <v>242</v>
      </c>
      <c r="E189" s="15">
        <v>223</v>
      </c>
      <c r="F189" s="15">
        <v>1290</v>
      </c>
      <c r="G189" s="15" t="s">
        <v>127</v>
      </c>
      <c r="H189" s="15">
        <v>20.908300000000001</v>
      </c>
      <c r="I189" s="15">
        <v>18.4726</v>
      </c>
      <c r="J189" s="15" t="s">
        <v>127</v>
      </c>
      <c r="K189" s="15" t="s">
        <v>127</v>
      </c>
      <c r="L189" s="15" t="s">
        <v>127</v>
      </c>
      <c r="M189" s="15" t="s">
        <v>140</v>
      </c>
      <c r="N189" s="15" t="s">
        <v>127</v>
      </c>
      <c r="O189" s="15" t="s">
        <v>140</v>
      </c>
      <c r="P189" s="15" t="s">
        <v>127</v>
      </c>
      <c r="Q189" s="15" t="s">
        <v>127</v>
      </c>
      <c r="R189" s="15" t="s">
        <v>127</v>
      </c>
      <c r="S189" s="15" t="s">
        <v>127</v>
      </c>
      <c r="T189" s="15">
        <v>8.1288499999999999</v>
      </c>
      <c r="U189" s="15">
        <v>120.598</v>
      </c>
      <c r="V189" s="15" t="s">
        <v>150</v>
      </c>
    </row>
    <row r="190" spans="1:22" x14ac:dyDescent="0.2">
      <c r="A190" s="11">
        <v>51</v>
      </c>
      <c r="B190" s="12">
        <v>41812</v>
      </c>
      <c r="C190" s="11">
        <v>17213608</v>
      </c>
      <c r="D190" s="13" t="s">
        <v>244</v>
      </c>
      <c r="E190" s="15">
        <v>43.555</v>
      </c>
      <c r="F190" s="15">
        <v>171.5615</v>
      </c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</row>
    <row r="191" spans="1:22" x14ac:dyDescent="0.2">
      <c r="A191" s="11">
        <v>51</v>
      </c>
      <c r="B191" s="12">
        <v>41862</v>
      </c>
      <c r="C191" s="11">
        <v>17213608</v>
      </c>
      <c r="D191" s="13" t="s">
        <v>244</v>
      </c>
      <c r="E191" s="15">
        <v>45.301000000000002</v>
      </c>
      <c r="F191" s="15">
        <v>181.5025</v>
      </c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</row>
    <row r="192" spans="1:22" ht="15" customHeight="1" x14ac:dyDescent="0.2">
      <c r="A192" s="11">
        <v>51</v>
      </c>
      <c r="B192" s="12">
        <v>42162</v>
      </c>
      <c r="C192" s="11">
        <v>17213608</v>
      </c>
      <c r="D192" s="13" t="s">
        <v>244</v>
      </c>
      <c r="E192" s="15">
        <v>46.8</v>
      </c>
      <c r="F192" s="15" t="s">
        <v>127</v>
      </c>
      <c r="G192" s="15" t="s">
        <v>127</v>
      </c>
      <c r="H192" s="15">
        <v>35.759500000000003</v>
      </c>
      <c r="I192" s="15">
        <v>113.709</v>
      </c>
      <c r="J192" s="15" t="s">
        <v>127</v>
      </c>
      <c r="K192" s="15" t="s">
        <v>127</v>
      </c>
      <c r="L192" s="15" t="s">
        <v>127</v>
      </c>
      <c r="M192" s="15" t="s">
        <v>150</v>
      </c>
      <c r="N192" s="15" t="s">
        <v>127</v>
      </c>
      <c r="O192" s="15" t="s">
        <v>127</v>
      </c>
      <c r="P192" s="15" t="s">
        <v>127</v>
      </c>
      <c r="Q192" s="15" t="s">
        <v>127</v>
      </c>
      <c r="R192" s="15" t="s">
        <v>127</v>
      </c>
      <c r="S192" s="15">
        <v>333.21899999999999</v>
      </c>
      <c r="T192" s="15">
        <v>5</v>
      </c>
      <c r="U192" s="15"/>
      <c r="V192" s="15"/>
    </row>
    <row r="193" spans="1:37" ht="15" customHeight="1" x14ac:dyDescent="0.2">
      <c r="A193" s="11">
        <v>51</v>
      </c>
      <c r="B193" s="12">
        <v>42878</v>
      </c>
      <c r="C193" s="11">
        <v>17213608</v>
      </c>
      <c r="D193" s="13" t="s">
        <v>244</v>
      </c>
      <c r="E193" s="15">
        <v>37.5</v>
      </c>
      <c r="F193" s="15">
        <v>203</v>
      </c>
      <c r="G193" s="15" t="s">
        <v>127</v>
      </c>
      <c r="H193" s="15">
        <v>34.972799999999999</v>
      </c>
      <c r="I193" s="15">
        <v>113.333</v>
      </c>
      <c r="J193" s="15" t="s">
        <v>127</v>
      </c>
      <c r="K193" s="15" t="s">
        <v>127</v>
      </c>
      <c r="L193" s="15" t="s">
        <v>127</v>
      </c>
      <c r="M193" s="15">
        <v>5.4025100000000004</v>
      </c>
      <c r="N193" s="15" t="s">
        <v>127</v>
      </c>
      <c r="O193" s="15" t="s">
        <v>136</v>
      </c>
      <c r="P193" s="15" t="s">
        <v>136</v>
      </c>
      <c r="Q193" s="15" t="s">
        <v>127</v>
      </c>
      <c r="R193" s="15">
        <v>336.78300000000002</v>
      </c>
      <c r="S193" s="15"/>
      <c r="T193" s="15" t="s">
        <v>161</v>
      </c>
      <c r="U193" s="15">
        <v>412.18299999999999</v>
      </c>
      <c r="V193" s="15"/>
    </row>
    <row r="194" spans="1:37" x14ac:dyDescent="0.2">
      <c r="A194" s="11">
        <v>51</v>
      </c>
      <c r="B194" s="12">
        <v>43222</v>
      </c>
      <c r="C194" s="11">
        <v>17213608</v>
      </c>
      <c r="D194" s="13" t="s">
        <v>244</v>
      </c>
      <c r="E194" s="15">
        <v>41</v>
      </c>
      <c r="F194" s="15">
        <v>230</v>
      </c>
      <c r="G194" s="15" t="s">
        <v>127</v>
      </c>
      <c r="H194" s="15">
        <v>35.917000000000002</v>
      </c>
      <c r="I194" s="15">
        <v>123.52500000000001</v>
      </c>
      <c r="J194" s="15" t="s">
        <v>127</v>
      </c>
      <c r="K194" s="15" t="s">
        <v>127</v>
      </c>
      <c r="L194" s="15" t="s">
        <v>127</v>
      </c>
      <c r="M194" s="15" t="s">
        <v>140</v>
      </c>
      <c r="N194" s="15" t="s">
        <v>127</v>
      </c>
      <c r="O194" s="15" t="s">
        <v>140</v>
      </c>
      <c r="P194" s="15" t="s">
        <v>127</v>
      </c>
      <c r="Q194" s="15" t="s">
        <v>127</v>
      </c>
      <c r="R194" s="15" t="s">
        <v>127</v>
      </c>
      <c r="S194" s="15" t="s">
        <v>127</v>
      </c>
      <c r="T194" s="15">
        <v>3.76214</v>
      </c>
      <c r="U194" s="15">
        <v>362.024</v>
      </c>
      <c r="V194" s="15"/>
    </row>
    <row r="195" spans="1:37" x14ac:dyDescent="0.2">
      <c r="A195" s="11">
        <v>51</v>
      </c>
      <c r="B195" s="12">
        <v>43515</v>
      </c>
      <c r="C195" s="11">
        <v>17213608</v>
      </c>
      <c r="D195" s="13" t="s">
        <v>244</v>
      </c>
      <c r="E195" s="15">
        <v>54</v>
      </c>
      <c r="F195" s="15">
        <v>241</v>
      </c>
      <c r="G195" s="15" t="s">
        <v>127</v>
      </c>
      <c r="H195" s="15">
        <v>39.094900000000003</v>
      </c>
      <c r="I195" s="15">
        <v>124.319</v>
      </c>
      <c r="J195" s="15" t="s">
        <v>127</v>
      </c>
      <c r="K195" s="15" t="s">
        <v>127</v>
      </c>
      <c r="L195" s="15" t="s">
        <v>127</v>
      </c>
      <c r="M195" s="15">
        <v>6.1383599999999996</v>
      </c>
      <c r="N195" s="15" t="s">
        <v>127</v>
      </c>
      <c r="O195" s="15" t="s">
        <v>127</v>
      </c>
      <c r="P195" s="15" t="s">
        <v>127</v>
      </c>
      <c r="Q195" s="15" t="s">
        <v>127</v>
      </c>
      <c r="R195" s="15" t="s">
        <v>127</v>
      </c>
      <c r="S195" s="15" t="s">
        <v>127</v>
      </c>
      <c r="T195" s="15">
        <v>5.7009600000000002</v>
      </c>
      <c r="U195" s="15"/>
      <c r="V195" s="15"/>
      <c r="X195" s="59"/>
      <c r="Y195" s="59"/>
      <c r="Z195" s="59"/>
      <c r="AA195" s="59"/>
      <c r="AB195" s="59"/>
      <c r="AC195" s="59"/>
      <c r="AD195" s="59"/>
      <c r="AE195" s="59"/>
      <c r="AF195" s="59"/>
      <c r="AH195" s="59"/>
      <c r="AI195" s="59"/>
      <c r="AJ195" s="59"/>
      <c r="AK195" s="59"/>
    </row>
    <row r="196" spans="1:37" x14ac:dyDescent="0.2">
      <c r="A196" s="11">
        <v>52</v>
      </c>
      <c r="B196" s="9">
        <v>41529</v>
      </c>
      <c r="C196" s="11">
        <v>17213609</v>
      </c>
      <c r="D196" s="13" t="s">
        <v>246</v>
      </c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X196" s="59"/>
      <c r="Y196" s="59"/>
      <c r="Z196" s="59"/>
      <c r="AA196" s="59"/>
      <c r="AB196" s="59"/>
      <c r="AC196" s="59"/>
      <c r="AD196" s="59"/>
      <c r="AE196" s="59"/>
      <c r="AF196" s="59"/>
    </row>
    <row r="197" spans="1:37" x14ac:dyDescent="0.2">
      <c r="A197" s="11">
        <v>52</v>
      </c>
      <c r="B197" s="12">
        <v>41653</v>
      </c>
      <c r="C197" s="11">
        <v>17213609</v>
      </c>
      <c r="D197" s="13" t="s">
        <v>246</v>
      </c>
      <c r="E197" s="15">
        <v>11</v>
      </c>
      <c r="F197" s="15">
        <v>26</v>
      </c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X197" s="59"/>
      <c r="Y197" s="59"/>
      <c r="Z197" s="59"/>
      <c r="AA197" s="59"/>
      <c r="AB197" s="59"/>
      <c r="AC197" s="59"/>
      <c r="AD197" s="59"/>
      <c r="AE197" s="59"/>
      <c r="AF197" s="59"/>
    </row>
    <row r="198" spans="1:37" x14ac:dyDescent="0.2">
      <c r="A198" s="11">
        <v>52</v>
      </c>
      <c r="B198" s="12">
        <v>41703</v>
      </c>
      <c r="C198" s="11">
        <v>17213609</v>
      </c>
      <c r="D198" s="13" t="s">
        <v>246</v>
      </c>
      <c r="E198" s="15">
        <v>17</v>
      </c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X198" s="59"/>
      <c r="Y198" s="59"/>
      <c r="Z198" s="59"/>
      <c r="AA198" s="59"/>
      <c r="AB198" s="59"/>
      <c r="AC198" s="59"/>
      <c r="AD198" s="59"/>
      <c r="AE198" s="59"/>
      <c r="AF198" s="59"/>
    </row>
    <row r="199" spans="1:37" x14ac:dyDescent="0.2">
      <c r="A199" s="11">
        <v>52</v>
      </c>
      <c r="B199" s="12">
        <v>42162</v>
      </c>
      <c r="C199" s="11">
        <v>17213609</v>
      </c>
      <c r="D199" s="13" t="s">
        <v>246</v>
      </c>
      <c r="E199" s="15">
        <v>15.6</v>
      </c>
      <c r="F199" s="15" t="s">
        <v>127</v>
      </c>
      <c r="G199" s="15" t="s">
        <v>127</v>
      </c>
      <c r="H199" s="15">
        <v>32.129199999999997</v>
      </c>
      <c r="I199" s="15">
        <v>83.127600000000001</v>
      </c>
      <c r="J199" s="15" t="s">
        <v>127</v>
      </c>
      <c r="K199" s="15" t="s">
        <v>127</v>
      </c>
      <c r="L199" s="15" t="s">
        <v>127</v>
      </c>
      <c r="M199" s="15" t="s">
        <v>150</v>
      </c>
      <c r="N199" s="15" t="s">
        <v>127</v>
      </c>
      <c r="O199" s="15" t="s">
        <v>127</v>
      </c>
      <c r="P199" s="15" t="s">
        <v>127</v>
      </c>
      <c r="Q199" s="15" t="s">
        <v>127</v>
      </c>
      <c r="R199" s="15" t="s">
        <v>127</v>
      </c>
      <c r="S199" s="15">
        <v>283.74799999999999</v>
      </c>
      <c r="T199" s="15">
        <v>4.3836399999999998</v>
      </c>
      <c r="U199" s="15"/>
      <c r="V199" s="15"/>
    </row>
    <row r="200" spans="1:37" x14ac:dyDescent="0.2">
      <c r="A200" s="11">
        <v>52</v>
      </c>
      <c r="B200" s="12">
        <v>42878</v>
      </c>
      <c r="C200" s="11">
        <v>17213609</v>
      </c>
      <c r="D200" s="13" t="s">
        <v>246</v>
      </c>
      <c r="E200" s="15">
        <v>21.9</v>
      </c>
      <c r="F200" s="15">
        <v>60</v>
      </c>
      <c r="G200" s="15" t="s">
        <v>127</v>
      </c>
      <c r="H200" s="15">
        <v>30.546800000000001</v>
      </c>
      <c r="I200" s="15">
        <v>76.000600000000006</v>
      </c>
      <c r="J200" s="15" t="s">
        <v>127</v>
      </c>
      <c r="K200" s="15" t="s">
        <v>127</v>
      </c>
      <c r="L200" s="15" t="s">
        <v>127</v>
      </c>
      <c r="M200" s="15">
        <v>2.7788200000000001</v>
      </c>
      <c r="N200" s="15" t="s">
        <v>127</v>
      </c>
      <c r="O200" s="15" t="s">
        <v>136</v>
      </c>
      <c r="P200" s="15" t="s">
        <v>136</v>
      </c>
      <c r="Q200" s="15" t="s">
        <v>127</v>
      </c>
      <c r="R200" s="15">
        <v>274.464</v>
      </c>
      <c r="S200" s="15"/>
      <c r="T200" s="15" t="s">
        <v>161</v>
      </c>
      <c r="U200" s="15">
        <v>330.72699999999998</v>
      </c>
      <c r="V200" s="15"/>
      <c r="X200" s="59"/>
      <c r="Y200" s="59"/>
      <c r="Z200" s="59"/>
      <c r="AA200" s="59"/>
      <c r="AB200" s="59"/>
      <c r="AC200" s="59"/>
      <c r="AD200" s="59"/>
      <c r="AE200" s="59"/>
    </row>
    <row r="201" spans="1:37" ht="15" customHeight="1" x14ac:dyDescent="0.2">
      <c r="A201" s="11">
        <v>52</v>
      </c>
      <c r="B201" s="12">
        <v>43222</v>
      </c>
      <c r="C201" s="11">
        <v>17213609</v>
      </c>
      <c r="D201" s="13" t="s">
        <v>246</v>
      </c>
      <c r="E201" s="15">
        <v>24</v>
      </c>
      <c r="F201" s="15">
        <v>47</v>
      </c>
      <c r="G201" s="15" t="s">
        <v>127</v>
      </c>
      <c r="H201" s="15">
        <v>30.519300000000001</v>
      </c>
      <c r="I201" s="15">
        <v>78.144599999999997</v>
      </c>
      <c r="J201" s="15" t="s">
        <v>127</v>
      </c>
      <c r="K201" s="15" t="s">
        <v>127</v>
      </c>
      <c r="L201" s="15" t="s">
        <v>127</v>
      </c>
      <c r="M201" s="15" t="s">
        <v>140</v>
      </c>
      <c r="N201" s="15" t="s">
        <v>127</v>
      </c>
      <c r="O201" s="15" t="s">
        <v>127</v>
      </c>
      <c r="P201" s="15" t="s">
        <v>127</v>
      </c>
      <c r="Q201" s="15" t="s">
        <v>127</v>
      </c>
      <c r="R201" s="15" t="s">
        <v>127</v>
      </c>
      <c r="S201" s="15" t="s">
        <v>127</v>
      </c>
      <c r="T201" s="15">
        <v>3.5577200000000002</v>
      </c>
      <c r="U201" s="15">
        <v>294.899</v>
      </c>
      <c r="V201" s="15"/>
    </row>
    <row r="202" spans="1:37" x14ac:dyDescent="0.2">
      <c r="A202" s="11">
        <v>52</v>
      </c>
      <c r="B202" s="12">
        <v>43515</v>
      </c>
      <c r="C202" s="11">
        <v>17213609</v>
      </c>
      <c r="D202" s="13" t="s">
        <v>246</v>
      </c>
      <c r="E202" s="15">
        <v>29</v>
      </c>
      <c r="F202" s="15">
        <v>55</v>
      </c>
      <c r="G202" s="15" t="s">
        <v>127</v>
      </c>
      <c r="H202" s="15">
        <v>32.164900000000003</v>
      </c>
      <c r="I202" s="15">
        <v>83.706900000000005</v>
      </c>
      <c r="J202" s="15" t="s">
        <v>127</v>
      </c>
      <c r="K202" s="15" t="s">
        <v>127</v>
      </c>
      <c r="L202" s="15" t="s">
        <v>127</v>
      </c>
      <c r="M202" s="15">
        <v>3.2287400000000002</v>
      </c>
      <c r="N202" s="15" t="s">
        <v>127</v>
      </c>
      <c r="O202" s="15" t="s">
        <v>127</v>
      </c>
      <c r="P202" s="15" t="s">
        <v>127</v>
      </c>
      <c r="Q202" s="15" t="s">
        <v>127</v>
      </c>
      <c r="R202" s="15" t="s">
        <v>127</v>
      </c>
      <c r="S202" s="15" t="s">
        <v>127</v>
      </c>
      <c r="T202" s="15">
        <v>5.8795900000000003</v>
      </c>
      <c r="U202" s="15"/>
      <c r="V202" s="15"/>
    </row>
    <row r="203" spans="1:37" ht="15" customHeight="1" x14ac:dyDescent="0.2">
      <c r="A203" s="11">
        <v>53</v>
      </c>
      <c r="B203" s="12">
        <v>40636</v>
      </c>
      <c r="C203" s="11">
        <v>17213702</v>
      </c>
      <c r="D203" s="13" t="s">
        <v>247</v>
      </c>
      <c r="E203" s="15">
        <v>6.8</v>
      </c>
      <c r="F203" s="15"/>
      <c r="G203" s="15">
        <v>1.0476000000000001</v>
      </c>
      <c r="H203" s="15">
        <v>36.8581</v>
      </c>
      <c r="I203" s="15">
        <v>97.064400000000006</v>
      </c>
      <c r="J203" s="15">
        <v>0.1158</v>
      </c>
      <c r="K203" s="15" t="s">
        <v>127</v>
      </c>
      <c r="L203" s="15"/>
      <c r="M203" s="15">
        <v>2.8111999999999999</v>
      </c>
      <c r="N203" s="15" t="s">
        <v>127</v>
      </c>
      <c r="O203" s="15"/>
      <c r="P203" s="15" t="s">
        <v>127</v>
      </c>
      <c r="Q203" s="15">
        <v>1.7114</v>
      </c>
      <c r="R203" s="15">
        <v>0.48930000000000001</v>
      </c>
      <c r="S203" s="15"/>
      <c r="T203" s="15"/>
      <c r="U203" s="15" t="s">
        <v>134</v>
      </c>
      <c r="V203" s="15"/>
      <c r="X203" s="59"/>
      <c r="Y203" s="59"/>
      <c r="Z203" s="59"/>
      <c r="AA203" s="59"/>
      <c r="AB203" s="59"/>
      <c r="AC203" s="59"/>
      <c r="AD203" s="59"/>
      <c r="AE203" s="59"/>
    </row>
    <row r="204" spans="1:37" ht="15" customHeight="1" x14ac:dyDescent="0.2">
      <c r="A204" s="11">
        <v>53</v>
      </c>
      <c r="B204" s="12">
        <v>42157</v>
      </c>
      <c r="C204" s="11">
        <v>17213702</v>
      </c>
      <c r="D204" s="13" t="s">
        <v>247</v>
      </c>
      <c r="E204" s="15" t="s">
        <v>183</v>
      </c>
      <c r="F204" s="15" t="s">
        <v>127</v>
      </c>
      <c r="G204" s="15" t="s">
        <v>127</v>
      </c>
      <c r="H204" s="15">
        <v>37.157200000000003</v>
      </c>
      <c r="I204" s="15">
        <v>95.511600000000001</v>
      </c>
      <c r="J204" s="15" t="s">
        <v>127</v>
      </c>
      <c r="K204" s="15" t="s">
        <v>127</v>
      </c>
      <c r="L204" s="15" t="s">
        <v>127</v>
      </c>
      <c r="M204" s="15" t="s">
        <v>150</v>
      </c>
      <c r="N204" s="15" t="s">
        <v>127</v>
      </c>
      <c r="O204" s="15" t="s">
        <v>127</v>
      </c>
      <c r="P204" s="15" t="s">
        <v>139</v>
      </c>
      <c r="Q204" s="15" t="s">
        <v>127</v>
      </c>
      <c r="R204" s="15" t="s">
        <v>127</v>
      </c>
      <c r="S204" s="15">
        <v>415.32499999999999</v>
      </c>
      <c r="T204" s="15" t="s">
        <v>230</v>
      </c>
      <c r="U204" s="15"/>
      <c r="V204" s="15"/>
      <c r="X204" s="59"/>
      <c r="Y204" s="59"/>
      <c r="Z204" s="59"/>
      <c r="AA204" s="59"/>
      <c r="AB204" s="59"/>
      <c r="AC204" s="59"/>
      <c r="AD204" s="59"/>
      <c r="AE204" s="59"/>
    </row>
    <row r="205" spans="1:37" ht="15" customHeight="1" x14ac:dyDescent="0.2">
      <c r="A205" s="11">
        <v>53</v>
      </c>
      <c r="B205" s="12">
        <v>42914</v>
      </c>
      <c r="C205" s="11">
        <v>17213702</v>
      </c>
      <c r="D205" s="17" t="s">
        <v>247</v>
      </c>
      <c r="E205" s="15" t="s">
        <v>216</v>
      </c>
      <c r="F205" s="15" t="s">
        <v>127</v>
      </c>
      <c r="G205" s="15" t="s">
        <v>127</v>
      </c>
      <c r="H205" s="15">
        <v>34.324100000000001</v>
      </c>
      <c r="I205" s="15">
        <v>99.928200000000004</v>
      </c>
      <c r="J205" s="15" t="s">
        <v>127</v>
      </c>
      <c r="K205" s="15" t="s">
        <v>127</v>
      </c>
      <c r="L205" s="15" t="s">
        <v>127</v>
      </c>
      <c r="M205" s="15" t="s">
        <v>140</v>
      </c>
      <c r="N205" s="15" t="s">
        <v>127</v>
      </c>
      <c r="O205" s="15" t="s">
        <v>127</v>
      </c>
      <c r="P205" s="15" t="s">
        <v>136</v>
      </c>
      <c r="Q205" s="15" t="s">
        <v>127</v>
      </c>
      <c r="R205" s="15" t="s">
        <v>127</v>
      </c>
      <c r="S205" s="15"/>
      <c r="T205" s="15" t="s">
        <v>140</v>
      </c>
      <c r="U205" s="15">
        <v>460.86399999999998</v>
      </c>
      <c r="V205" s="15"/>
      <c r="X205" s="59"/>
      <c r="Y205" s="59"/>
      <c r="Z205" s="59"/>
      <c r="AA205" s="59"/>
      <c r="AB205" s="59"/>
      <c r="AC205" s="59"/>
      <c r="AD205" s="59"/>
      <c r="AE205" s="59"/>
      <c r="AF205" s="59"/>
    </row>
    <row r="206" spans="1:37" x14ac:dyDescent="0.2">
      <c r="A206" s="11">
        <v>54</v>
      </c>
      <c r="B206" s="12">
        <v>40965</v>
      </c>
      <c r="C206" s="11">
        <v>17313403</v>
      </c>
      <c r="D206" s="13" t="s">
        <v>248</v>
      </c>
      <c r="E206" s="15" t="s">
        <v>183</v>
      </c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X206" s="59"/>
      <c r="Y206" s="59"/>
      <c r="Z206" s="59"/>
      <c r="AA206" s="59"/>
      <c r="AB206" s="59"/>
      <c r="AC206" s="59"/>
      <c r="AD206" s="59"/>
      <c r="AE206" s="59"/>
      <c r="AF206" s="59"/>
      <c r="AH206" s="59"/>
      <c r="AI206" s="59"/>
      <c r="AJ206" s="59"/>
      <c r="AK206" s="59"/>
    </row>
    <row r="207" spans="1:37" x14ac:dyDescent="0.2">
      <c r="A207" s="11">
        <v>55</v>
      </c>
      <c r="B207" s="12">
        <v>43532</v>
      </c>
      <c r="C207" s="1">
        <v>17313404</v>
      </c>
      <c r="D207" s="13" t="s">
        <v>249</v>
      </c>
      <c r="E207" s="15">
        <v>82.1</v>
      </c>
      <c r="F207" s="15">
        <v>111.9</v>
      </c>
      <c r="G207" s="15" t="s">
        <v>127</v>
      </c>
      <c r="H207" s="15">
        <v>30.016300000000001</v>
      </c>
      <c r="I207" s="15">
        <v>61.803699999999999</v>
      </c>
      <c r="J207" s="15" t="s">
        <v>127</v>
      </c>
      <c r="K207" s="15" t="s">
        <v>127</v>
      </c>
      <c r="L207" s="15" t="s">
        <v>127</v>
      </c>
      <c r="M207" s="15">
        <v>8.8048099999999998</v>
      </c>
      <c r="N207" s="15" t="s">
        <v>127</v>
      </c>
      <c r="O207" s="15" t="s">
        <v>127</v>
      </c>
      <c r="P207" s="15" t="s">
        <v>127</v>
      </c>
      <c r="Q207" s="15" t="s">
        <v>127</v>
      </c>
      <c r="R207" s="15" t="s">
        <v>127</v>
      </c>
      <c r="S207" s="15" t="s">
        <v>127</v>
      </c>
      <c r="T207" s="15" t="s">
        <v>127</v>
      </c>
      <c r="U207" s="15"/>
      <c r="V207" s="15"/>
    </row>
    <row r="208" spans="1:37" x14ac:dyDescent="0.2">
      <c r="A208" s="11">
        <v>56</v>
      </c>
      <c r="B208" s="12">
        <v>43533</v>
      </c>
      <c r="C208" s="11">
        <v>17313405</v>
      </c>
      <c r="D208" s="13" t="s">
        <v>251</v>
      </c>
      <c r="E208" s="15" t="s">
        <v>127</v>
      </c>
      <c r="F208" s="15" t="s">
        <v>127</v>
      </c>
      <c r="G208" s="15" t="s">
        <v>127</v>
      </c>
      <c r="H208" s="15">
        <v>111.04600000000001</v>
      </c>
      <c r="I208" s="15">
        <v>82.772499999999994</v>
      </c>
      <c r="J208" s="15" t="s">
        <v>127</v>
      </c>
      <c r="K208" s="15" t="s">
        <v>127</v>
      </c>
      <c r="L208" s="15" t="s">
        <v>127</v>
      </c>
      <c r="M208" s="15" t="s">
        <v>127</v>
      </c>
      <c r="N208" s="15" t="s">
        <v>127</v>
      </c>
      <c r="O208" s="15" t="s">
        <v>127</v>
      </c>
      <c r="P208" s="15">
        <v>62.089300000000001</v>
      </c>
      <c r="Q208" s="15" t="s">
        <v>127</v>
      </c>
      <c r="R208" s="15" t="s">
        <v>127</v>
      </c>
      <c r="S208" s="15" t="s">
        <v>127</v>
      </c>
      <c r="T208" s="15" t="s">
        <v>127</v>
      </c>
      <c r="U208" s="15"/>
      <c r="V208" s="15"/>
    </row>
    <row r="209" spans="1:23" x14ac:dyDescent="0.2">
      <c r="A209" s="11">
        <v>57</v>
      </c>
      <c r="B209" s="12">
        <v>40358</v>
      </c>
      <c r="C209" s="11">
        <v>17313603</v>
      </c>
      <c r="D209" s="13" t="s">
        <v>253</v>
      </c>
      <c r="E209" s="15">
        <v>57.368200000000002</v>
      </c>
      <c r="F209" s="15"/>
      <c r="G209" s="15" t="s">
        <v>127</v>
      </c>
      <c r="H209" s="15">
        <v>110.431</v>
      </c>
      <c r="I209" s="15">
        <v>50.292999999999999</v>
      </c>
      <c r="J209" s="15" t="s">
        <v>127</v>
      </c>
      <c r="K209" s="15" t="s">
        <v>127</v>
      </c>
      <c r="L209" s="15"/>
      <c r="M209" s="15">
        <v>1.8825000000000001</v>
      </c>
      <c r="N209" s="15">
        <v>3.1730999999999998</v>
      </c>
      <c r="O209" s="15"/>
      <c r="P209" s="15" t="s">
        <v>128</v>
      </c>
      <c r="Q209" s="15" t="s">
        <v>128</v>
      </c>
      <c r="R209" s="15" t="s">
        <v>128</v>
      </c>
      <c r="S209" s="15"/>
      <c r="T209" s="15"/>
      <c r="U209" s="15"/>
      <c r="V209" s="15"/>
      <c r="W209" s="59"/>
    </row>
    <row r="210" spans="1:23" x14ac:dyDescent="0.2">
      <c r="A210" s="11">
        <v>57</v>
      </c>
      <c r="B210" s="12">
        <v>41416</v>
      </c>
      <c r="C210" s="11">
        <v>17313603</v>
      </c>
      <c r="D210" s="13" t="s">
        <v>253</v>
      </c>
      <c r="E210" s="15" t="s">
        <v>216</v>
      </c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</row>
    <row r="211" spans="1:23" x14ac:dyDescent="0.2">
      <c r="A211" s="11">
        <v>58</v>
      </c>
      <c r="B211" s="12">
        <v>40618</v>
      </c>
      <c r="C211" s="11">
        <v>17313605</v>
      </c>
      <c r="D211" s="13" t="s">
        <v>254</v>
      </c>
      <c r="E211" s="15">
        <v>2860.6087000000002</v>
      </c>
      <c r="F211" s="15"/>
      <c r="G211" s="15">
        <v>1.3295999999999999</v>
      </c>
      <c r="H211" s="15">
        <v>32.1372</v>
      </c>
      <c r="I211" s="15">
        <v>85.111400000000003</v>
      </c>
      <c r="J211" s="15">
        <v>0.11650000000000001</v>
      </c>
      <c r="K211" s="15" t="s">
        <v>127</v>
      </c>
      <c r="L211" s="15"/>
      <c r="M211" s="15">
        <v>1453.16</v>
      </c>
      <c r="N211" s="15" t="s">
        <v>127</v>
      </c>
      <c r="O211" s="15"/>
      <c r="P211" s="15" t="s">
        <v>133</v>
      </c>
      <c r="Q211" s="15">
        <v>7.4249999999999998</v>
      </c>
      <c r="R211" s="15" t="s">
        <v>185</v>
      </c>
      <c r="S211" s="15"/>
      <c r="T211" s="15"/>
      <c r="U211" s="15">
        <v>685.34400000000005</v>
      </c>
      <c r="V211" s="15"/>
    </row>
    <row r="212" spans="1:23" x14ac:dyDescent="0.2">
      <c r="A212" s="11">
        <v>58</v>
      </c>
      <c r="B212" s="12">
        <v>42157</v>
      </c>
      <c r="C212" s="11">
        <v>17313605</v>
      </c>
      <c r="D212" s="13" t="s">
        <v>254</v>
      </c>
      <c r="E212" s="15">
        <v>2479.1885000000002</v>
      </c>
      <c r="F212" s="15">
        <v>1359.8299</v>
      </c>
      <c r="G212" s="15" t="s">
        <v>127</v>
      </c>
      <c r="H212" s="15">
        <v>29.577200000000001</v>
      </c>
      <c r="I212" s="15">
        <v>68.084100000000007</v>
      </c>
      <c r="J212" s="15" t="s">
        <v>127</v>
      </c>
      <c r="K212" s="15" t="s">
        <v>127</v>
      </c>
      <c r="L212" s="15" t="s">
        <v>127</v>
      </c>
      <c r="M212" s="15">
        <v>572.46299999999997</v>
      </c>
      <c r="N212" s="15" t="s">
        <v>127</v>
      </c>
      <c r="O212" s="15" t="s">
        <v>127</v>
      </c>
      <c r="P212" s="15" t="s">
        <v>139</v>
      </c>
      <c r="Q212" s="15" t="s">
        <v>230</v>
      </c>
      <c r="R212" s="15" t="s">
        <v>127</v>
      </c>
      <c r="S212" s="15">
        <v>360.291</v>
      </c>
      <c r="T212" s="15" t="s">
        <v>230</v>
      </c>
      <c r="U212" s="15"/>
      <c r="V212" s="15">
        <v>14.8</v>
      </c>
    </row>
    <row r="213" spans="1:23" x14ac:dyDescent="0.2">
      <c r="A213" s="11">
        <v>58</v>
      </c>
      <c r="B213" s="12">
        <v>42911</v>
      </c>
      <c r="C213" s="11">
        <v>17313605</v>
      </c>
      <c r="D213" s="13" t="s">
        <v>254</v>
      </c>
      <c r="E213" s="15">
        <v>2406</v>
      </c>
      <c r="F213" s="15">
        <v>1070</v>
      </c>
      <c r="G213" s="15" t="s">
        <v>127</v>
      </c>
      <c r="H213" s="15">
        <v>31.670999999999999</v>
      </c>
      <c r="I213" s="15">
        <v>70.545000000000002</v>
      </c>
      <c r="J213" s="15" t="s">
        <v>127</v>
      </c>
      <c r="K213" s="15" t="s">
        <v>127</v>
      </c>
      <c r="L213" s="15" t="s">
        <v>127</v>
      </c>
      <c r="M213" s="15">
        <v>585.10799999999995</v>
      </c>
      <c r="N213" s="15" t="s">
        <v>127</v>
      </c>
      <c r="O213" s="15">
        <v>6.3840000000000003</v>
      </c>
      <c r="P213" s="15" t="s">
        <v>127</v>
      </c>
      <c r="Q213" s="15" t="s">
        <v>127</v>
      </c>
      <c r="R213" s="15" t="s">
        <v>127</v>
      </c>
      <c r="S213" s="15"/>
      <c r="T213" s="15">
        <v>5.0488400000000002</v>
      </c>
      <c r="U213" s="15">
        <v>361.29399999999998</v>
      </c>
      <c r="V213" s="15">
        <v>5.6</v>
      </c>
    </row>
    <row r="214" spans="1:23" x14ac:dyDescent="0.2">
      <c r="A214" s="11">
        <v>58</v>
      </c>
      <c r="B214" s="12">
        <v>43202</v>
      </c>
      <c r="C214" s="11">
        <v>17313605</v>
      </c>
      <c r="D214" s="13" t="s">
        <v>254</v>
      </c>
      <c r="E214" s="15">
        <f>20*104.4419</f>
        <v>2088.8380000000002</v>
      </c>
      <c r="F214" s="15">
        <v>1263</v>
      </c>
      <c r="G214" s="15" t="s">
        <v>127</v>
      </c>
      <c r="H214" s="15">
        <v>29.895600000000002</v>
      </c>
      <c r="I214" s="15">
        <v>70.001199999999997</v>
      </c>
      <c r="J214" s="15" t="s">
        <v>127</v>
      </c>
      <c r="K214" s="15" t="s">
        <v>127</v>
      </c>
      <c r="L214" s="15" t="s">
        <v>127</v>
      </c>
      <c r="M214" s="15">
        <v>612.28599999999994</v>
      </c>
      <c r="N214" s="15" t="s">
        <v>127</v>
      </c>
      <c r="O214" s="15" t="s">
        <v>140</v>
      </c>
      <c r="P214" s="15" t="s">
        <v>127</v>
      </c>
      <c r="Q214" s="15" t="s">
        <v>127</v>
      </c>
      <c r="R214" s="15" t="s">
        <v>127</v>
      </c>
      <c r="S214" s="15" t="s">
        <v>127</v>
      </c>
      <c r="T214" s="15">
        <v>43.509700000000002</v>
      </c>
      <c r="U214" s="15">
        <v>371.99299999999999</v>
      </c>
      <c r="V214" s="15">
        <v>6.1</v>
      </c>
    </row>
    <row r="215" spans="1:23" x14ac:dyDescent="0.2">
      <c r="A215" s="11">
        <v>58</v>
      </c>
      <c r="B215" s="12">
        <v>43516</v>
      </c>
      <c r="C215" s="11">
        <v>17313605</v>
      </c>
      <c r="D215" s="13" t="s">
        <v>254</v>
      </c>
      <c r="E215" s="15">
        <f>119.7866
*20</f>
        <v>2395.732</v>
      </c>
      <c r="F215" s="15">
        <f>65.5114
*20</f>
        <v>1310.2279999999998</v>
      </c>
      <c r="G215" s="15" t="s">
        <v>127</v>
      </c>
      <c r="H215" s="15">
        <v>31.399699999999999</v>
      </c>
      <c r="I215" s="15">
        <v>74.537899999999993</v>
      </c>
      <c r="J215" s="15" t="s">
        <v>127</v>
      </c>
      <c r="K215" s="15" t="s">
        <v>127</v>
      </c>
      <c r="L215" s="15" t="s">
        <v>127</v>
      </c>
      <c r="M215" s="15">
        <v>681.39700000000005</v>
      </c>
      <c r="N215" s="15" t="s">
        <v>127</v>
      </c>
      <c r="O215" s="15">
        <v>8.1469699999999996</v>
      </c>
      <c r="P215" s="15" t="s">
        <v>127</v>
      </c>
      <c r="Q215" s="15" t="s">
        <v>127</v>
      </c>
      <c r="R215" s="15" t="s">
        <v>127</v>
      </c>
      <c r="S215" s="15" t="s">
        <v>127</v>
      </c>
      <c r="T215" s="15">
        <v>10.7042</v>
      </c>
      <c r="U215" s="15"/>
      <c r="V215" s="15">
        <v>16.7</v>
      </c>
    </row>
    <row r="216" spans="1:23" x14ac:dyDescent="0.2">
      <c r="A216" s="11">
        <v>59</v>
      </c>
      <c r="B216" s="12">
        <v>40618</v>
      </c>
      <c r="C216" s="11">
        <v>17313606</v>
      </c>
      <c r="D216" s="13" t="s">
        <v>257</v>
      </c>
      <c r="E216" s="15">
        <v>67.314700000000002</v>
      </c>
      <c r="F216" s="15"/>
      <c r="G216" s="15" t="s">
        <v>127</v>
      </c>
      <c r="H216" s="15">
        <v>27.135899999999999</v>
      </c>
      <c r="I216" s="15">
        <v>37.293500000000002</v>
      </c>
      <c r="J216" s="15" t="s">
        <v>127</v>
      </c>
      <c r="K216" s="15" t="s">
        <v>127</v>
      </c>
      <c r="L216" s="15"/>
      <c r="M216" s="15">
        <v>2.5411000000000001</v>
      </c>
      <c r="N216" s="15" t="s">
        <v>127</v>
      </c>
      <c r="O216" s="15"/>
      <c r="P216" s="15">
        <v>1.2133</v>
      </c>
      <c r="Q216" s="15">
        <v>1.6245000000000001</v>
      </c>
      <c r="R216" s="15" t="s">
        <v>185</v>
      </c>
      <c r="S216" s="15"/>
      <c r="T216" s="15"/>
      <c r="U216" s="15" t="s">
        <v>134</v>
      </c>
      <c r="V216" s="15"/>
    </row>
    <row r="217" spans="1:23" x14ac:dyDescent="0.2">
      <c r="A217" s="11">
        <v>59</v>
      </c>
      <c r="B217" s="12">
        <v>42065</v>
      </c>
      <c r="C217" s="11">
        <v>17313606</v>
      </c>
      <c r="D217" s="13" t="s">
        <v>257</v>
      </c>
      <c r="E217" s="15">
        <v>84.025800000000004</v>
      </c>
      <c r="F217" s="15">
        <v>34.724800000000002</v>
      </c>
      <c r="G217" s="15" t="s">
        <v>127</v>
      </c>
      <c r="H217" s="15">
        <v>25.959700000000002</v>
      </c>
      <c r="I217" s="15">
        <v>38.792299999999997</v>
      </c>
      <c r="J217" s="15" t="s">
        <v>127</v>
      </c>
      <c r="K217" s="15" t="s">
        <v>127</v>
      </c>
      <c r="L217" s="15" t="s">
        <v>127</v>
      </c>
      <c r="M217" s="15" t="s">
        <v>150</v>
      </c>
      <c r="N217" s="15" t="s">
        <v>127</v>
      </c>
      <c r="O217" s="15" t="s">
        <v>127</v>
      </c>
      <c r="P217" s="15" t="s">
        <v>139</v>
      </c>
      <c r="Q217" s="15" t="s">
        <v>127</v>
      </c>
      <c r="R217" s="15" t="s">
        <v>127</v>
      </c>
      <c r="S217" s="15">
        <v>160.84200000000001</v>
      </c>
      <c r="T217" s="15">
        <v>5.3177099999999999</v>
      </c>
      <c r="U217" s="15"/>
      <c r="V217" s="15" t="s">
        <v>150</v>
      </c>
    </row>
    <row r="218" spans="1:23" x14ac:dyDescent="0.2">
      <c r="A218" s="11">
        <v>59</v>
      </c>
      <c r="B218" s="12">
        <v>42914</v>
      </c>
      <c r="C218" s="11">
        <v>17313606</v>
      </c>
      <c r="D218" s="13" t="s">
        <v>257</v>
      </c>
      <c r="E218" s="15">
        <v>160</v>
      </c>
      <c r="F218" s="15">
        <v>35</v>
      </c>
      <c r="G218" s="15" t="s">
        <v>127</v>
      </c>
      <c r="H218" s="15">
        <v>26.3094</v>
      </c>
      <c r="I218" s="15">
        <v>46.573700000000002</v>
      </c>
      <c r="J218" s="15" t="s">
        <v>127</v>
      </c>
      <c r="K218" s="15" t="s">
        <v>127</v>
      </c>
      <c r="L218" s="15" t="s">
        <v>127</v>
      </c>
      <c r="M218" s="15" t="s">
        <v>140</v>
      </c>
      <c r="N218" s="15" t="s">
        <v>127</v>
      </c>
      <c r="O218" s="15" t="s">
        <v>127</v>
      </c>
      <c r="P218" s="15" t="s">
        <v>136</v>
      </c>
      <c r="Q218" s="15" t="s">
        <v>127</v>
      </c>
      <c r="R218" s="15" t="s">
        <v>127</v>
      </c>
      <c r="S218" s="15"/>
      <c r="T218" s="15" t="s">
        <v>140</v>
      </c>
      <c r="U218" s="15">
        <v>179.364</v>
      </c>
      <c r="V218" s="15" t="s">
        <v>150</v>
      </c>
    </row>
    <row r="219" spans="1:23" x14ac:dyDescent="0.2">
      <c r="A219" s="3">
        <v>59</v>
      </c>
      <c r="B219" s="12">
        <v>43206</v>
      </c>
      <c r="C219" s="11">
        <v>17313606</v>
      </c>
      <c r="D219" s="13" t="s">
        <v>257</v>
      </c>
      <c r="E219" s="15">
        <v>97.9</v>
      </c>
      <c r="F219" s="15">
        <v>47.6</v>
      </c>
      <c r="G219" s="15" t="s">
        <v>127</v>
      </c>
      <c r="H219" s="15">
        <v>27.724</v>
      </c>
      <c r="I219" s="15">
        <v>48.243299999999998</v>
      </c>
      <c r="J219" s="15" t="s">
        <v>127</v>
      </c>
      <c r="K219" s="15" t="s">
        <v>127</v>
      </c>
      <c r="L219" s="15" t="s">
        <v>127</v>
      </c>
      <c r="M219" s="15" t="s">
        <v>140</v>
      </c>
      <c r="N219" s="15" t="s">
        <v>127</v>
      </c>
      <c r="O219" s="15" t="s">
        <v>140</v>
      </c>
      <c r="P219" s="15" t="s">
        <v>127</v>
      </c>
      <c r="Q219" s="15" t="s">
        <v>127</v>
      </c>
      <c r="R219" s="15" t="s">
        <v>127</v>
      </c>
      <c r="S219" s="15" t="s">
        <v>127</v>
      </c>
      <c r="T219" s="15">
        <v>10.2912</v>
      </c>
      <c r="U219" s="15">
        <v>182.87100000000001</v>
      </c>
      <c r="V219" s="15" t="s">
        <v>150</v>
      </c>
    </row>
    <row r="220" spans="1:23" x14ac:dyDescent="0.2">
      <c r="A220" s="11">
        <v>60</v>
      </c>
      <c r="B220" s="12">
        <v>40616</v>
      </c>
      <c r="C220" s="11">
        <v>17313608</v>
      </c>
      <c r="D220" s="13" t="s">
        <v>258</v>
      </c>
      <c r="E220" s="15">
        <v>75.541700000000006</v>
      </c>
      <c r="F220" s="15"/>
      <c r="G220" s="15" t="s">
        <v>133</v>
      </c>
      <c r="H220" s="15">
        <v>26.781099999999999</v>
      </c>
      <c r="I220" s="15">
        <v>20.510899999999999</v>
      </c>
      <c r="J220" s="15" t="s">
        <v>127</v>
      </c>
      <c r="K220" s="15" t="s">
        <v>127</v>
      </c>
      <c r="L220" s="15"/>
      <c r="M220" s="15">
        <v>63.769300000000001</v>
      </c>
      <c r="N220" s="15" t="s">
        <v>127</v>
      </c>
      <c r="O220" s="15"/>
      <c r="P220" s="15" t="s">
        <v>133</v>
      </c>
      <c r="Q220" s="15">
        <v>1.5839000000000001</v>
      </c>
      <c r="R220" s="15" t="s">
        <v>185</v>
      </c>
      <c r="S220" s="15"/>
      <c r="T220" s="15"/>
      <c r="U220" s="15">
        <v>160.70179999999999</v>
      </c>
      <c r="V220" s="15"/>
    </row>
    <row r="221" spans="1:23" x14ac:dyDescent="0.2">
      <c r="A221" s="11">
        <v>60</v>
      </c>
      <c r="B221" s="12">
        <v>42064</v>
      </c>
      <c r="C221" s="11">
        <v>17313608</v>
      </c>
      <c r="D221" s="13" t="s">
        <v>258</v>
      </c>
      <c r="E221" s="15">
        <v>296.11090000000002</v>
      </c>
      <c r="F221" s="15">
        <v>345.40429999999998</v>
      </c>
      <c r="G221" s="15" t="s">
        <v>127</v>
      </c>
      <c r="H221" s="15">
        <v>26.356300000000001</v>
      </c>
      <c r="I221" s="15">
        <v>37.941800000000001</v>
      </c>
      <c r="J221" s="15" t="s">
        <v>127</v>
      </c>
      <c r="K221" s="15" t="s">
        <v>127</v>
      </c>
      <c r="L221" s="15" t="s">
        <v>127</v>
      </c>
      <c r="M221" s="15">
        <v>392.49299999999999</v>
      </c>
      <c r="N221" s="15" t="s">
        <v>127</v>
      </c>
      <c r="O221" s="15" t="s">
        <v>127</v>
      </c>
      <c r="P221" s="15">
        <v>3.3812899999999999</v>
      </c>
      <c r="Q221" s="15" t="s">
        <v>127</v>
      </c>
      <c r="R221" s="15" t="s">
        <v>127</v>
      </c>
      <c r="S221" s="15">
        <v>331.25400000000002</v>
      </c>
      <c r="T221" s="15">
        <v>50.088299999999997</v>
      </c>
      <c r="U221" s="15"/>
      <c r="V221" s="15" t="s">
        <v>150</v>
      </c>
    </row>
    <row r="222" spans="1:23" x14ac:dyDescent="0.2">
      <c r="A222" s="11">
        <v>60</v>
      </c>
      <c r="B222" s="12">
        <v>42913</v>
      </c>
      <c r="C222" s="11">
        <v>17313608</v>
      </c>
      <c r="D222" s="13" t="s">
        <v>258</v>
      </c>
      <c r="E222" s="15">
        <v>463</v>
      </c>
      <c r="F222" s="15">
        <v>667</v>
      </c>
      <c r="G222" s="15" t="s">
        <v>127</v>
      </c>
      <c r="H222" s="15">
        <v>35.0959</v>
      </c>
      <c r="I222" s="15">
        <v>48.491199999999999</v>
      </c>
      <c r="J222" s="15" t="s">
        <v>127</v>
      </c>
      <c r="K222" s="15" t="s">
        <v>127</v>
      </c>
      <c r="L222" s="15" t="s">
        <v>127</v>
      </c>
      <c r="M222" s="15">
        <v>574.48299999999995</v>
      </c>
      <c r="N222" s="15" t="s">
        <v>127</v>
      </c>
      <c r="O222" s="15" t="s">
        <v>127</v>
      </c>
      <c r="P222" s="15">
        <v>4.1789100000000001</v>
      </c>
      <c r="Q222" s="15" t="s">
        <v>127</v>
      </c>
      <c r="R222" s="15" t="s">
        <v>127</v>
      </c>
      <c r="S222" s="15"/>
      <c r="T222" s="15">
        <v>17.1325</v>
      </c>
      <c r="U222" s="15">
        <v>287.48200000000003</v>
      </c>
      <c r="V222" s="15" t="s">
        <v>150</v>
      </c>
    </row>
    <row r="223" spans="1:23" x14ac:dyDescent="0.2">
      <c r="A223" s="3">
        <v>60</v>
      </c>
      <c r="B223" s="12">
        <v>43206</v>
      </c>
      <c r="C223" s="11">
        <v>17313608</v>
      </c>
      <c r="D223" s="13" t="s">
        <v>258</v>
      </c>
      <c r="E223" s="15">
        <v>339</v>
      </c>
      <c r="F223" s="15">
        <v>609</v>
      </c>
      <c r="G223" s="15" t="s">
        <v>127</v>
      </c>
      <c r="H223" s="15">
        <v>33.353900000000003</v>
      </c>
      <c r="I223" s="15">
        <v>40.523699999999998</v>
      </c>
      <c r="J223" s="15" t="s">
        <v>127</v>
      </c>
      <c r="K223" s="15" t="s">
        <v>127</v>
      </c>
      <c r="L223" s="15" t="s">
        <v>127</v>
      </c>
      <c r="M223" s="15">
        <v>416.70699999999999</v>
      </c>
      <c r="N223" s="15" t="s">
        <v>127</v>
      </c>
      <c r="O223" s="15" t="s">
        <v>140</v>
      </c>
      <c r="P223" s="15">
        <v>7.9281699999999997</v>
      </c>
      <c r="Q223" s="15">
        <v>2.5071300000000001</v>
      </c>
      <c r="R223" s="15" t="s">
        <v>127</v>
      </c>
      <c r="S223" s="15" t="s">
        <v>127</v>
      </c>
      <c r="T223" s="15">
        <v>45.6815</v>
      </c>
      <c r="U223" s="15">
        <v>243.886</v>
      </c>
      <c r="V223" s="15" t="s">
        <v>150</v>
      </c>
    </row>
    <row r="224" spans="1:23" x14ac:dyDescent="0.2">
      <c r="A224" s="11">
        <v>61</v>
      </c>
      <c r="B224" s="12">
        <v>40629</v>
      </c>
      <c r="C224" s="11">
        <v>17313610</v>
      </c>
      <c r="D224" s="13" t="s">
        <v>260</v>
      </c>
      <c r="E224" s="15">
        <v>1054.8989999999999</v>
      </c>
      <c r="F224" s="15"/>
      <c r="G224" s="15" t="s">
        <v>133</v>
      </c>
      <c r="H224" s="15">
        <v>24.750499999999999</v>
      </c>
      <c r="I224" s="15">
        <v>53.9848</v>
      </c>
      <c r="J224" s="15" t="s">
        <v>127</v>
      </c>
      <c r="K224" s="15" t="s">
        <v>127</v>
      </c>
      <c r="L224" s="15"/>
      <c r="M224" s="15">
        <f>1.28222*1000</f>
        <v>1282.22</v>
      </c>
      <c r="N224" s="15" t="s">
        <v>127</v>
      </c>
      <c r="O224" s="15" t="s">
        <v>127</v>
      </c>
      <c r="P224" s="15" t="s">
        <v>127</v>
      </c>
      <c r="Q224" s="15">
        <v>8.1651000000000007</v>
      </c>
      <c r="R224" s="15">
        <v>0.13189999999999999</v>
      </c>
      <c r="S224" s="15"/>
      <c r="T224" s="15"/>
      <c r="U224" s="15">
        <v>409.17270000000002</v>
      </c>
      <c r="V224" s="15"/>
    </row>
    <row r="225" spans="1:23" x14ac:dyDescent="0.2">
      <c r="A225" s="11">
        <v>61</v>
      </c>
      <c r="B225" s="12">
        <v>42064</v>
      </c>
      <c r="C225" s="11">
        <v>17313610</v>
      </c>
      <c r="D225" s="13" t="s">
        <v>260</v>
      </c>
      <c r="E225" s="15">
        <v>901.68859999999995</v>
      </c>
      <c r="F225" s="15">
        <v>905.65740000000005</v>
      </c>
      <c r="G225" s="15" t="s">
        <v>127</v>
      </c>
      <c r="H225" s="15">
        <v>30.905000000000001</v>
      </c>
      <c r="I225" s="15">
        <v>62.190600000000003</v>
      </c>
      <c r="J225" s="15" t="s">
        <v>127</v>
      </c>
      <c r="K225" s="15" t="s">
        <v>127</v>
      </c>
      <c r="L225" s="15" t="s">
        <v>127</v>
      </c>
      <c r="M225" s="15">
        <v>754.85699999999997</v>
      </c>
      <c r="N225" s="15" t="s">
        <v>127</v>
      </c>
      <c r="O225" s="15" t="s">
        <v>127</v>
      </c>
      <c r="P225" s="15" t="s">
        <v>139</v>
      </c>
      <c r="Q225" s="15" t="s">
        <v>230</v>
      </c>
      <c r="R225" s="15" t="s">
        <v>127</v>
      </c>
      <c r="S225" s="15">
        <v>536.63499999999999</v>
      </c>
      <c r="T225" s="15">
        <v>6.1329200000000004</v>
      </c>
      <c r="U225" s="15"/>
      <c r="V225" s="15" t="s">
        <v>150</v>
      </c>
    </row>
    <row r="226" spans="1:23" x14ac:dyDescent="0.2">
      <c r="A226" s="11">
        <v>61</v>
      </c>
      <c r="B226" s="12">
        <v>42913</v>
      </c>
      <c r="C226" s="11">
        <v>17313610</v>
      </c>
      <c r="D226" s="13" t="s">
        <v>260</v>
      </c>
      <c r="E226" s="15">
        <v>1770</v>
      </c>
      <c r="F226" s="15">
        <v>1147</v>
      </c>
      <c r="G226" s="15" t="s">
        <v>127</v>
      </c>
      <c r="H226" s="15">
        <v>28.867999999999999</v>
      </c>
      <c r="I226" s="15">
        <v>71.033799999999999</v>
      </c>
      <c r="J226" s="15" t="s">
        <v>127</v>
      </c>
      <c r="K226" s="15" t="s">
        <v>127</v>
      </c>
      <c r="L226" s="15" t="s">
        <v>127</v>
      </c>
      <c r="M226" s="15">
        <v>776.34299999999996</v>
      </c>
      <c r="N226" s="15" t="s">
        <v>127</v>
      </c>
      <c r="O226" s="15" t="s">
        <v>127</v>
      </c>
      <c r="P226" s="15" t="s">
        <v>136</v>
      </c>
      <c r="Q226" s="15" t="s">
        <v>127</v>
      </c>
      <c r="R226" s="15" t="s">
        <v>127</v>
      </c>
      <c r="S226" s="15"/>
      <c r="T226" s="15" t="s">
        <v>140</v>
      </c>
      <c r="U226" s="15">
        <v>501.25599999999997</v>
      </c>
      <c r="V226" s="15" t="s">
        <v>150</v>
      </c>
    </row>
    <row r="227" spans="1:23" x14ac:dyDescent="0.2">
      <c r="A227" s="3">
        <v>61</v>
      </c>
      <c r="B227" s="12">
        <v>43206</v>
      </c>
      <c r="C227" s="11">
        <v>17313610</v>
      </c>
      <c r="D227" s="13" t="s">
        <v>260</v>
      </c>
      <c r="E227" s="15">
        <v>2131</v>
      </c>
      <c r="F227" s="15">
        <v>1620</v>
      </c>
      <c r="G227" s="15" t="s">
        <v>127</v>
      </c>
      <c r="H227" s="15">
        <v>30.876999999999999</v>
      </c>
      <c r="I227" s="15">
        <v>71.0381</v>
      </c>
      <c r="J227" s="15" t="s">
        <v>127</v>
      </c>
      <c r="K227" s="15" t="s">
        <v>127</v>
      </c>
      <c r="L227" s="15" t="s">
        <v>127</v>
      </c>
      <c r="M227" s="15">
        <v>756.73699999999997</v>
      </c>
      <c r="N227" s="15" t="s">
        <v>127</v>
      </c>
      <c r="O227" s="15" t="s">
        <v>140</v>
      </c>
      <c r="P227" s="15" t="s">
        <v>127</v>
      </c>
      <c r="Q227" s="15" t="s">
        <v>127</v>
      </c>
      <c r="R227" s="15" t="s">
        <v>127</v>
      </c>
      <c r="S227" s="15" t="s">
        <v>127</v>
      </c>
      <c r="T227" s="15">
        <v>13.5459</v>
      </c>
      <c r="U227" s="15">
        <v>484.91</v>
      </c>
      <c r="V227" s="15" t="s">
        <v>150</v>
      </c>
      <c r="W227" s="59"/>
    </row>
    <row r="228" spans="1:23" x14ac:dyDescent="0.2">
      <c r="A228" s="11">
        <v>62</v>
      </c>
      <c r="B228" s="12">
        <v>41816</v>
      </c>
      <c r="C228" s="11">
        <v>17313611</v>
      </c>
      <c r="D228" s="13" t="s">
        <v>261</v>
      </c>
      <c r="E228" s="15">
        <v>1450.6998000000001</v>
      </c>
      <c r="F228" s="15">
        <v>2136.4009999999998</v>
      </c>
      <c r="G228" s="15"/>
      <c r="H228" s="15"/>
      <c r="I228" s="15"/>
      <c r="J228" s="15"/>
      <c r="K228" s="15"/>
      <c r="L228" s="15"/>
      <c r="M228" s="82">
        <v>4538</v>
      </c>
      <c r="N228" s="15"/>
      <c r="O228" s="15"/>
      <c r="P228" s="15"/>
      <c r="Q228" s="15"/>
      <c r="R228" s="15"/>
      <c r="S228" s="15"/>
      <c r="T228" s="15"/>
      <c r="U228" s="15"/>
      <c r="V228" s="15"/>
    </row>
    <row r="229" spans="1:23" x14ac:dyDescent="0.2">
      <c r="A229" s="11">
        <v>62</v>
      </c>
      <c r="B229" s="12">
        <v>41862</v>
      </c>
      <c r="C229" s="11">
        <v>17313611</v>
      </c>
      <c r="D229" s="13" t="s">
        <v>261</v>
      </c>
      <c r="E229" s="15">
        <v>1651.3230000000001</v>
      </c>
      <c r="F229" s="15">
        <v>2164.7759999999998</v>
      </c>
      <c r="G229" s="15"/>
      <c r="H229" s="15"/>
      <c r="I229" s="15">
        <v>0.168903</v>
      </c>
      <c r="J229" s="15"/>
      <c r="K229" s="71" t="s">
        <v>127</v>
      </c>
      <c r="L229" s="15"/>
      <c r="M229" s="15"/>
      <c r="N229" s="15" t="s">
        <v>127</v>
      </c>
      <c r="O229" s="15" t="s">
        <v>197</v>
      </c>
      <c r="P229" s="15"/>
      <c r="Q229" s="15"/>
      <c r="R229" s="15"/>
      <c r="S229" s="15"/>
      <c r="T229" s="15"/>
      <c r="U229" s="15">
        <v>0.41991200000000001</v>
      </c>
      <c r="V229" s="15"/>
    </row>
    <row r="230" spans="1:23" x14ac:dyDescent="0.2">
      <c r="A230" s="11">
        <v>62</v>
      </c>
      <c r="B230" s="12">
        <v>42157</v>
      </c>
      <c r="C230" s="11">
        <v>17313611</v>
      </c>
      <c r="D230" s="13" t="s">
        <v>261</v>
      </c>
      <c r="E230" s="15">
        <v>1322.5092999999999</v>
      </c>
      <c r="F230" s="15">
        <v>1751.4329</v>
      </c>
      <c r="G230" s="15" t="s">
        <v>127</v>
      </c>
      <c r="H230" s="15">
        <v>34.913499999999999</v>
      </c>
      <c r="I230" s="15">
        <v>66.927300000000002</v>
      </c>
      <c r="J230" s="15" t="s">
        <v>127</v>
      </c>
      <c r="K230" s="15" t="s">
        <v>127</v>
      </c>
      <c r="L230" s="15" t="s">
        <v>127</v>
      </c>
      <c r="M230" s="15">
        <v>5375.85</v>
      </c>
      <c r="N230" s="15" t="s">
        <v>127</v>
      </c>
      <c r="O230" s="15" t="s">
        <v>127</v>
      </c>
      <c r="P230" s="15">
        <v>5.62378</v>
      </c>
      <c r="Q230" s="15">
        <v>18.2806</v>
      </c>
      <c r="R230" s="15" t="s">
        <v>127</v>
      </c>
      <c r="S230" s="15">
        <v>300.12</v>
      </c>
      <c r="T230" s="15">
        <v>16.861799999999999</v>
      </c>
      <c r="U230" s="15"/>
      <c r="V230" s="15">
        <v>8.6999999999999993</v>
      </c>
    </row>
    <row r="231" spans="1:23" x14ac:dyDescent="0.2">
      <c r="A231" s="11">
        <v>62</v>
      </c>
      <c r="B231" s="12">
        <v>42911</v>
      </c>
      <c r="C231" s="11">
        <v>17313611</v>
      </c>
      <c r="D231" s="13" t="s">
        <v>261</v>
      </c>
      <c r="E231" s="15">
        <v>583</v>
      </c>
      <c r="F231" s="15">
        <v>825</v>
      </c>
      <c r="G231" s="15" t="s">
        <v>127</v>
      </c>
      <c r="H231" s="15">
        <v>30.9451</v>
      </c>
      <c r="I231" s="15">
        <v>73.278199999999998</v>
      </c>
      <c r="J231" s="15" t="s">
        <v>127</v>
      </c>
      <c r="K231" s="15" t="s">
        <v>127</v>
      </c>
      <c r="L231" s="15" t="s">
        <v>127</v>
      </c>
      <c r="M231" s="15">
        <v>4183.5</v>
      </c>
      <c r="N231" s="15" t="s">
        <v>127</v>
      </c>
      <c r="O231" s="15">
        <v>4.4408200000000004</v>
      </c>
      <c r="P231" s="15" t="s">
        <v>136</v>
      </c>
      <c r="Q231" s="15">
        <v>12.1473</v>
      </c>
      <c r="R231" s="15" t="s">
        <v>127</v>
      </c>
      <c r="S231" s="15"/>
      <c r="T231" s="15">
        <v>4.3010999999999999</v>
      </c>
      <c r="U231" s="15">
        <v>302.08699999999999</v>
      </c>
      <c r="V231" s="15" t="s">
        <v>150</v>
      </c>
    </row>
    <row r="232" spans="1:23" x14ac:dyDescent="0.2">
      <c r="A232" s="3">
        <v>62</v>
      </c>
      <c r="B232" s="12">
        <v>43202</v>
      </c>
      <c r="C232" s="11">
        <v>17313611</v>
      </c>
      <c r="D232" s="13" t="s">
        <v>261</v>
      </c>
      <c r="E232" s="15">
        <v>3010</v>
      </c>
      <c r="F232" s="15">
        <v>1850</v>
      </c>
      <c r="G232" s="15" t="s">
        <v>127</v>
      </c>
      <c r="H232" s="15">
        <v>33.386000000000003</v>
      </c>
      <c r="I232" s="15">
        <v>59.273499999999999</v>
      </c>
      <c r="J232" s="15" t="s">
        <v>127</v>
      </c>
      <c r="K232" s="15" t="s">
        <v>127</v>
      </c>
      <c r="L232" s="15" t="s">
        <v>127</v>
      </c>
      <c r="M232" s="15">
        <v>1808.6</v>
      </c>
      <c r="N232" s="15" t="s">
        <v>127</v>
      </c>
      <c r="O232" s="15" t="s">
        <v>140</v>
      </c>
      <c r="P232" s="15" t="s">
        <v>127</v>
      </c>
      <c r="Q232" s="15">
        <v>4.90367</v>
      </c>
      <c r="R232" s="15" t="s">
        <v>127</v>
      </c>
      <c r="S232" s="15" t="s">
        <v>127</v>
      </c>
      <c r="T232" s="15">
        <v>6.2084999999999999</v>
      </c>
      <c r="U232" s="15">
        <v>287.28199999999998</v>
      </c>
      <c r="V232" s="15"/>
    </row>
    <row r="233" spans="1:23" x14ac:dyDescent="0.2">
      <c r="A233" s="11">
        <v>62</v>
      </c>
      <c r="B233" s="12">
        <v>43516</v>
      </c>
      <c r="C233" s="11">
        <v>17313611</v>
      </c>
      <c r="D233" s="13" t="s">
        <v>261</v>
      </c>
      <c r="E233" s="15">
        <f>152.195
*20</f>
        <v>3043.8999999999996</v>
      </c>
      <c r="F233" s="15">
        <f>83.2244
*20</f>
        <v>1664.4880000000001</v>
      </c>
      <c r="G233" s="15" t="s">
        <v>127</v>
      </c>
      <c r="H233" s="15">
        <v>35.540399999999998</v>
      </c>
      <c r="I233" s="15">
        <v>62.7517</v>
      </c>
      <c r="J233" s="15" t="s">
        <v>127</v>
      </c>
      <c r="K233" s="15" t="s">
        <v>127</v>
      </c>
      <c r="L233" s="15" t="s">
        <v>127</v>
      </c>
      <c r="M233" s="15">
        <v>1119.06</v>
      </c>
      <c r="N233" s="15" t="s">
        <v>127</v>
      </c>
      <c r="O233" s="15">
        <v>3.9796200000000002</v>
      </c>
      <c r="P233" s="15" t="s">
        <v>127</v>
      </c>
      <c r="Q233" s="15" t="s">
        <v>127</v>
      </c>
      <c r="R233" s="15" t="s">
        <v>127</v>
      </c>
      <c r="S233" s="15" t="s">
        <v>127</v>
      </c>
      <c r="T233" s="15">
        <v>16.832799999999999</v>
      </c>
      <c r="U233" s="15"/>
      <c r="V233" s="15">
        <v>6.3</v>
      </c>
      <c r="W233" s="59"/>
    </row>
    <row r="234" spans="1:23" x14ac:dyDescent="0.2">
      <c r="A234" s="11">
        <v>63</v>
      </c>
      <c r="B234" s="12">
        <v>41816</v>
      </c>
      <c r="C234" s="11">
        <v>17313612</v>
      </c>
      <c r="D234" s="13" t="s">
        <v>265</v>
      </c>
      <c r="E234" s="15">
        <v>24.2255</v>
      </c>
      <c r="F234" s="15">
        <v>20.7865</v>
      </c>
      <c r="G234" s="15"/>
      <c r="H234" s="15"/>
      <c r="I234" s="15">
        <v>4.5837000000000003E-2</v>
      </c>
      <c r="J234" s="15"/>
      <c r="K234" s="15"/>
      <c r="L234" s="15"/>
      <c r="M234" s="82">
        <v>53</v>
      </c>
      <c r="N234" s="15"/>
      <c r="O234" s="15"/>
      <c r="P234" s="15" t="s">
        <v>167</v>
      </c>
      <c r="Q234" s="15"/>
      <c r="R234" s="15"/>
      <c r="S234" s="15"/>
      <c r="T234" s="15"/>
      <c r="U234" s="15"/>
      <c r="V234" s="15"/>
    </row>
    <row r="235" spans="1:23" x14ac:dyDescent="0.2">
      <c r="A235" s="11">
        <v>63</v>
      </c>
      <c r="B235" s="12">
        <v>41862</v>
      </c>
      <c r="C235" s="11">
        <v>17313612</v>
      </c>
      <c r="D235" s="13" t="s">
        <v>265</v>
      </c>
      <c r="E235" s="15">
        <v>1002.3412</v>
      </c>
      <c r="F235" s="15">
        <v>656.76179999999999</v>
      </c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</row>
    <row r="236" spans="1:23" x14ac:dyDescent="0.2">
      <c r="A236" s="11">
        <v>63</v>
      </c>
      <c r="B236" s="12">
        <v>42157</v>
      </c>
      <c r="C236" s="11">
        <v>17313612</v>
      </c>
      <c r="D236" s="13" t="s">
        <v>265</v>
      </c>
      <c r="E236" s="15">
        <v>1559.1515999999999</v>
      </c>
      <c r="F236" s="15">
        <v>840.35019999999997</v>
      </c>
      <c r="G236" s="15" t="s">
        <v>127</v>
      </c>
      <c r="H236" s="15">
        <v>33.212600000000002</v>
      </c>
      <c r="I236" s="15">
        <v>78.125900000000001</v>
      </c>
      <c r="J236" s="15" t="s">
        <v>127</v>
      </c>
      <c r="K236" s="15" t="s">
        <v>127</v>
      </c>
      <c r="L236" s="15" t="s">
        <v>127</v>
      </c>
      <c r="M236" s="15">
        <v>827.53499999999997</v>
      </c>
      <c r="N236" s="15" t="s">
        <v>127</v>
      </c>
      <c r="O236" s="15" t="s">
        <v>127</v>
      </c>
      <c r="P236" s="15">
        <v>7.3775300000000001</v>
      </c>
      <c r="Q236" s="15">
        <v>12.77</v>
      </c>
      <c r="R236" s="15" t="s">
        <v>127</v>
      </c>
      <c r="S236" s="15">
        <v>296.21300000000002</v>
      </c>
      <c r="T236" s="15" t="s">
        <v>230</v>
      </c>
      <c r="U236" s="15"/>
      <c r="V236" s="15">
        <v>5.5</v>
      </c>
    </row>
    <row r="237" spans="1:23" x14ac:dyDescent="0.2">
      <c r="A237" s="11">
        <v>63</v>
      </c>
      <c r="B237" s="12">
        <v>42911</v>
      </c>
      <c r="C237" s="11">
        <v>17313612</v>
      </c>
      <c r="D237" s="13" t="s">
        <v>265</v>
      </c>
      <c r="E237" s="15">
        <v>1844</v>
      </c>
      <c r="F237" s="15">
        <v>740</v>
      </c>
      <c r="G237" s="15" t="s">
        <v>127</v>
      </c>
      <c r="H237" s="15">
        <v>32.476799999999997</v>
      </c>
      <c r="I237" s="15">
        <v>75.105000000000004</v>
      </c>
      <c r="J237" s="15" t="s">
        <v>127</v>
      </c>
      <c r="K237" s="15" t="s">
        <v>127</v>
      </c>
      <c r="L237" s="15" t="s">
        <v>127</v>
      </c>
      <c r="M237" s="15">
        <v>1730.64</v>
      </c>
      <c r="N237" s="15" t="s">
        <v>127</v>
      </c>
      <c r="O237" s="15">
        <v>5.5528300000000002</v>
      </c>
      <c r="P237" s="15">
        <v>4.1199899999999996</v>
      </c>
      <c r="Q237" s="15">
        <v>21.067399999999999</v>
      </c>
      <c r="R237" s="15" t="s">
        <v>127</v>
      </c>
      <c r="S237" s="15"/>
      <c r="T237" s="15">
        <v>4.1280599999999996</v>
      </c>
      <c r="U237" s="15">
        <v>291.37799999999999</v>
      </c>
      <c r="V237" s="15" t="s">
        <v>150</v>
      </c>
    </row>
    <row r="238" spans="1:23" x14ac:dyDescent="0.2">
      <c r="A238" s="11">
        <v>63</v>
      </c>
      <c r="B238" s="12">
        <v>43202</v>
      </c>
      <c r="C238" s="11">
        <v>17313612</v>
      </c>
      <c r="D238" s="13" t="s">
        <v>265</v>
      </c>
      <c r="E238" s="15">
        <f>20*17.8341</f>
        <v>356.68200000000002</v>
      </c>
      <c r="F238" s="15">
        <v>227</v>
      </c>
      <c r="G238" s="15" t="s">
        <v>127</v>
      </c>
      <c r="H238" s="15">
        <v>42.124400000000001</v>
      </c>
      <c r="I238" s="15">
        <v>62.173900000000003</v>
      </c>
      <c r="J238" s="15" t="s">
        <v>127</v>
      </c>
      <c r="K238" s="15" t="s">
        <v>127</v>
      </c>
      <c r="L238" s="15" t="s">
        <v>127</v>
      </c>
      <c r="M238" s="15">
        <v>423.24599999999998</v>
      </c>
      <c r="N238" s="15" t="s">
        <v>127</v>
      </c>
      <c r="O238" s="15" t="s">
        <v>140</v>
      </c>
      <c r="P238" s="15" t="s">
        <v>136</v>
      </c>
      <c r="Q238" s="15">
        <v>5.4038700000000004</v>
      </c>
      <c r="R238" s="15" t="s">
        <v>127</v>
      </c>
      <c r="S238" s="15" t="s">
        <v>127</v>
      </c>
      <c r="T238" s="15">
        <v>10.9055</v>
      </c>
      <c r="U238" s="15">
        <v>262.01</v>
      </c>
      <c r="V238" s="15" t="s">
        <v>150</v>
      </c>
    </row>
    <row r="239" spans="1:23" x14ac:dyDescent="0.2">
      <c r="A239" s="11">
        <v>63</v>
      </c>
      <c r="B239" s="12">
        <v>43516</v>
      </c>
      <c r="C239" s="11">
        <v>17313612</v>
      </c>
      <c r="D239" s="13" t="s">
        <v>265</v>
      </c>
      <c r="E239" s="15">
        <v>268</v>
      </c>
      <c r="F239" s="15">
        <v>162</v>
      </c>
      <c r="G239" s="15" t="s">
        <v>127</v>
      </c>
      <c r="H239" s="15">
        <v>42.735900000000001</v>
      </c>
      <c r="I239" s="15">
        <v>60.032200000000003</v>
      </c>
      <c r="J239" s="15" t="s">
        <v>127</v>
      </c>
      <c r="K239" s="15" t="s">
        <v>127</v>
      </c>
      <c r="L239" s="15" t="s">
        <v>127</v>
      </c>
      <c r="M239" s="15">
        <v>372.64699999999999</v>
      </c>
      <c r="N239" s="15" t="s">
        <v>127</v>
      </c>
      <c r="O239" s="15" t="s">
        <v>127</v>
      </c>
      <c r="P239" s="15" t="s">
        <v>127</v>
      </c>
      <c r="Q239" s="15" t="s">
        <v>127</v>
      </c>
      <c r="R239" s="15" t="s">
        <v>127</v>
      </c>
      <c r="S239" s="15" t="s">
        <v>127</v>
      </c>
      <c r="T239" s="15">
        <v>10.3399</v>
      </c>
      <c r="U239" s="15"/>
      <c r="V239" s="15" t="s">
        <v>150</v>
      </c>
    </row>
    <row r="240" spans="1:23" x14ac:dyDescent="0.2">
      <c r="A240" s="11">
        <v>64</v>
      </c>
      <c r="B240" s="12">
        <v>42823</v>
      </c>
      <c r="C240" s="11">
        <v>17314501</v>
      </c>
      <c r="D240" s="13" t="s">
        <v>268</v>
      </c>
      <c r="E240" s="15">
        <v>109</v>
      </c>
      <c r="F240" s="15">
        <v>29.3704</v>
      </c>
      <c r="G240" s="15" t="s">
        <v>127</v>
      </c>
      <c r="H240" s="15">
        <v>23.421299999999999</v>
      </c>
      <c r="I240" s="15">
        <v>44.323700000000002</v>
      </c>
      <c r="J240" s="15" t="s">
        <v>127</v>
      </c>
      <c r="K240" s="15" t="s">
        <v>127</v>
      </c>
      <c r="L240" s="15" t="s">
        <v>127</v>
      </c>
      <c r="M240" s="15">
        <v>15.292299999999999</v>
      </c>
      <c r="N240" s="15" t="s">
        <v>136</v>
      </c>
      <c r="O240" s="15">
        <v>3.26145</v>
      </c>
      <c r="P240" s="15" t="s">
        <v>127</v>
      </c>
      <c r="Q240" s="15" t="s">
        <v>127</v>
      </c>
      <c r="R240" s="15" t="s">
        <v>127</v>
      </c>
      <c r="S240" s="15" t="s">
        <v>127</v>
      </c>
      <c r="T240" s="15">
        <v>2.3472</v>
      </c>
      <c r="U240" s="15">
        <v>530.72699999999998</v>
      </c>
      <c r="V240" s="15"/>
    </row>
    <row r="241" spans="1:22" x14ac:dyDescent="0.2">
      <c r="A241" s="11">
        <v>64</v>
      </c>
      <c r="B241" s="12">
        <v>43528</v>
      </c>
      <c r="C241" s="11">
        <v>17314501</v>
      </c>
      <c r="D241" s="13" t="s">
        <v>268</v>
      </c>
      <c r="E241" s="15">
        <v>67</v>
      </c>
      <c r="F241" s="15">
        <v>31</v>
      </c>
      <c r="G241" s="15" t="s">
        <v>127</v>
      </c>
      <c r="H241" s="15">
        <v>29.925000000000001</v>
      </c>
      <c r="I241" s="15">
        <v>209.41800000000001</v>
      </c>
      <c r="J241" s="15" t="s">
        <v>127</v>
      </c>
      <c r="K241" s="15" t="s">
        <v>127</v>
      </c>
      <c r="L241" s="15" t="s">
        <v>127</v>
      </c>
      <c r="M241" s="15">
        <v>6.3342200000000002</v>
      </c>
      <c r="N241" s="15" t="s">
        <v>127</v>
      </c>
      <c r="O241" s="15" t="s">
        <v>150</v>
      </c>
      <c r="P241" s="15" t="s">
        <v>127</v>
      </c>
      <c r="Q241" s="15" t="s">
        <v>127</v>
      </c>
      <c r="R241" s="15" t="s">
        <v>127</v>
      </c>
      <c r="S241" s="15" t="s">
        <v>127</v>
      </c>
      <c r="T241" s="15" t="s">
        <v>127</v>
      </c>
      <c r="U241" s="15"/>
      <c r="V241" s="15"/>
    </row>
    <row r="242" spans="1:22" x14ac:dyDescent="0.2">
      <c r="A242" s="11">
        <v>65</v>
      </c>
      <c r="B242" s="12">
        <v>40311</v>
      </c>
      <c r="C242" s="11">
        <v>17413501</v>
      </c>
      <c r="D242" s="13" t="s">
        <v>270</v>
      </c>
      <c r="E242" s="15" t="s">
        <v>131</v>
      </c>
      <c r="F242" s="15"/>
      <c r="G242" s="15" t="s">
        <v>127</v>
      </c>
      <c r="H242" s="15">
        <v>43.589599999999997</v>
      </c>
      <c r="I242" s="15">
        <v>84.885000000000005</v>
      </c>
      <c r="J242" s="15" t="s">
        <v>127</v>
      </c>
      <c r="K242" s="15" t="s">
        <v>127</v>
      </c>
      <c r="L242" s="15"/>
      <c r="M242" s="15">
        <v>5.2262000000000004</v>
      </c>
      <c r="N242" s="15" t="s">
        <v>128</v>
      </c>
      <c r="O242" s="15"/>
      <c r="P242" s="15" t="s">
        <v>127</v>
      </c>
      <c r="Q242" s="15">
        <v>1.9398</v>
      </c>
      <c r="R242" s="15"/>
      <c r="S242" s="15"/>
      <c r="T242" s="15"/>
      <c r="U242" s="15"/>
      <c r="V242" s="15"/>
    </row>
    <row r="243" spans="1:22" x14ac:dyDescent="0.2">
      <c r="A243" s="11">
        <v>65</v>
      </c>
      <c r="B243" s="12">
        <v>42235</v>
      </c>
      <c r="C243" s="11">
        <v>17413501</v>
      </c>
      <c r="D243" s="13" t="s">
        <v>270</v>
      </c>
      <c r="E243" s="15" t="s">
        <v>216</v>
      </c>
      <c r="F243" s="15">
        <v>7.1</v>
      </c>
      <c r="G243" s="15" t="s">
        <v>127</v>
      </c>
      <c r="H243" s="15">
        <v>30.394600000000001</v>
      </c>
      <c r="I243" s="15">
        <v>75.773200000000003</v>
      </c>
      <c r="J243" s="15" t="s">
        <v>127</v>
      </c>
      <c r="K243" s="15" t="s">
        <v>127</v>
      </c>
      <c r="L243" s="15" t="s">
        <v>127</v>
      </c>
      <c r="M243" s="15">
        <v>6.1369899999999999</v>
      </c>
      <c r="N243" s="15" t="s">
        <v>127</v>
      </c>
      <c r="O243" s="15" t="s">
        <v>127</v>
      </c>
      <c r="P243" s="15" t="s">
        <v>127</v>
      </c>
      <c r="Q243" s="15" t="s">
        <v>127</v>
      </c>
      <c r="R243" s="15" t="s">
        <v>127</v>
      </c>
      <c r="S243" s="15" t="s">
        <v>127</v>
      </c>
      <c r="T243" s="15" t="s">
        <v>127</v>
      </c>
      <c r="U243" s="15">
        <v>395.87299999999999</v>
      </c>
      <c r="V243" s="15"/>
    </row>
    <row r="244" spans="1:22" x14ac:dyDescent="0.2">
      <c r="A244" s="11">
        <v>65</v>
      </c>
      <c r="B244" s="12">
        <v>42492</v>
      </c>
      <c r="C244" s="11">
        <v>17413501</v>
      </c>
      <c r="D244" s="13" t="s">
        <v>270</v>
      </c>
      <c r="E244" s="15" t="s">
        <v>216</v>
      </c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</row>
    <row r="245" spans="1:22" x14ac:dyDescent="0.2">
      <c r="A245" s="11">
        <v>65</v>
      </c>
      <c r="B245" s="12">
        <v>42585</v>
      </c>
      <c r="C245" s="11">
        <v>17413501</v>
      </c>
      <c r="D245" s="13" t="s">
        <v>270</v>
      </c>
      <c r="E245" s="15" t="s">
        <v>216</v>
      </c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</row>
    <row r="246" spans="1:22" x14ac:dyDescent="0.2">
      <c r="A246" s="11">
        <v>65</v>
      </c>
      <c r="B246" s="12">
        <v>42850</v>
      </c>
      <c r="C246" s="11">
        <v>17413501</v>
      </c>
      <c r="D246" s="13" t="s">
        <v>270</v>
      </c>
      <c r="E246" s="15" t="s">
        <v>183</v>
      </c>
      <c r="F246" s="15"/>
      <c r="G246" s="15" t="s">
        <v>127</v>
      </c>
      <c r="H246" s="15">
        <v>40.111199999999997</v>
      </c>
      <c r="I246" s="15">
        <v>67.783500000000004</v>
      </c>
      <c r="J246" s="15" t="s">
        <v>127</v>
      </c>
      <c r="K246" s="15" t="s">
        <v>127</v>
      </c>
      <c r="L246" s="15" t="s">
        <v>127</v>
      </c>
      <c r="M246" s="15">
        <v>3.8770899999999999</v>
      </c>
      <c r="N246" s="15" t="s">
        <v>127</v>
      </c>
      <c r="O246" s="15" t="s">
        <v>136</v>
      </c>
      <c r="P246" s="15" t="s">
        <v>127</v>
      </c>
      <c r="Q246" s="15" t="s">
        <v>127</v>
      </c>
      <c r="R246" s="15" t="s">
        <v>127</v>
      </c>
      <c r="S246" s="15" t="s">
        <v>127</v>
      </c>
      <c r="T246" s="15">
        <v>11.808999999999999</v>
      </c>
      <c r="U246" s="15">
        <v>426.46499999999997</v>
      </c>
      <c r="V246" s="15"/>
    </row>
    <row r="247" spans="1:22" x14ac:dyDescent="0.2">
      <c r="A247" s="11">
        <v>66</v>
      </c>
      <c r="B247" s="12">
        <v>40311</v>
      </c>
      <c r="C247" s="11">
        <v>17413601</v>
      </c>
      <c r="D247" s="13" t="s">
        <v>271</v>
      </c>
      <c r="E247" s="15" t="s">
        <v>216</v>
      </c>
      <c r="F247" s="15"/>
      <c r="G247" s="15" t="s">
        <v>127</v>
      </c>
      <c r="H247" s="15">
        <v>40.032600000000002</v>
      </c>
      <c r="I247" s="15">
        <v>64.335599999999999</v>
      </c>
      <c r="J247" s="15" t="s">
        <v>127</v>
      </c>
      <c r="K247" s="15" t="s">
        <v>127</v>
      </c>
      <c r="L247" s="15"/>
      <c r="M247" s="15">
        <v>8.9588999999999999</v>
      </c>
      <c r="N247" s="15" t="s">
        <v>128</v>
      </c>
      <c r="O247" s="15"/>
      <c r="P247" s="15" t="s">
        <v>128</v>
      </c>
      <c r="Q247" s="15" t="s">
        <v>128</v>
      </c>
      <c r="R247" s="15"/>
      <c r="S247" s="15"/>
      <c r="T247" s="15"/>
      <c r="U247" s="15"/>
      <c r="V247" s="15"/>
    </row>
    <row r="248" spans="1:22" x14ac:dyDescent="0.2">
      <c r="A248" s="11">
        <v>66</v>
      </c>
      <c r="B248" s="12">
        <v>42492</v>
      </c>
      <c r="C248" s="11">
        <v>17413601</v>
      </c>
      <c r="D248" s="13" t="s">
        <v>271</v>
      </c>
      <c r="E248" s="15">
        <v>4.4000000000000004</v>
      </c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</row>
    <row r="249" spans="1:22" x14ac:dyDescent="0.2">
      <c r="A249" s="11">
        <v>66</v>
      </c>
      <c r="B249" s="12">
        <v>42589</v>
      </c>
      <c r="C249" s="11">
        <v>17413601</v>
      </c>
      <c r="D249" s="13" t="s">
        <v>271</v>
      </c>
      <c r="E249" s="15">
        <v>6.07</v>
      </c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</row>
    <row r="250" spans="1:22" x14ac:dyDescent="0.2">
      <c r="A250" s="11">
        <v>66</v>
      </c>
      <c r="B250" s="12">
        <v>42739</v>
      </c>
      <c r="C250" s="11">
        <v>17413601</v>
      </c>
      <c r="D250" s="13" t="s">
        <v>271</v>
      </c>
      <c r="E250" s="15" t="s">
        <v>183</v>
      </c>
      <c r="F250" s="15">
        <v>14.385199999999999</v>
      </c>
      <c r="G250" s="15" t="s">
        <v>127</v>
      </c>
      <c r="H250" s="15">
        <v>53.725099999999998</v>
      </c>
      <c r="I250" s="15">
        <v>63.233800000000002</v>
      </c>
      <c r="J250" s="15" t="s">
        <v>127</v>
      </c>
      <c r="K250" s="15" t="s">
        <v>127</v>
      </c>
      <c r="L250" s="15" t="s">
        <v>127</v>
      </c>
      <c r="M250" s="15">
        <v>11.500500000000001</v>
      </c>
      <c r="N250" s="15" t="s">
        <v>150</v>
      </c>
      <c r="O250" s="15" t="s">
        <v>140</v>
      </c>
      <c r="P250" s="15" t="s">
        <v>136</v>
      </c>
      <c r="Q250" s="15" t="s">
        <v>127</v>
      </c>
      <c r="R250" s="15" t="s">
        <v>127</v>
      </c>
      <c r="S250" s="15" t="s">
        <v>127</v>
      </c>
      <c r="T250" s="15">
        <v>35.058399999999999</v>
      </c>
      <c r="U250" s="15">
        <v>331.24700000000001</v>
      </c>
      <c r="V250" s="15"/>
    </row>
    <row r="251" spans="1:22" x14ac:dyDescent="0.2">
      <c r="A251" s="11">
        <v>66</v>
      </c>
      <c r="B251" s="12">
        <v>42927</v>
      </c>
      <c r="C251" s="11">
        <v>17413601</v>
      </c>
      <c r="D251" s="13" t="s">
        <v>271</v>
      </c>
      <c r="E251" s="15">
        <v>8.8000000000000007</v>
      </c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</row>
    <row r="252" spans="1:22" x14ac:dyDescent="0.2">
      <c r="A252" s="11">
        <v>66</v>
      </c>
      <c r="B252" s="12">
        <v>43667</v>
      </c>
      <c r="C252" s="11">
        <v>17413601</v>
      </c>
      <c r="D252" s="13" t="s">
        <v>271</v>
      </c>
      <c r="E252" s="15">
        <v>22.7</v>
      </c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</row>
    <row r="253" spans="1:22" x14ac:dyDescent="0.2">
      <c r="A253" s="11">
        <v>66</v>
      </c>
      <c r="B253" s="12">
        <v>43744</v>
      </c>
      <c r="C253" s="11">
        <v>17413601</v>
      </c>
      <c r="D253" s="13" t="s">
        <v>271</v>
      </c>
      <c r="E253" s="15">
        <v>25.3</v>
      </c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</row>
    <row r="254" spans="1:22" x14ac:dyDescent="0.2">
      <c r="A254" s="11">
        <v>67</v>
      </c>
      <c r="B254" s="12">
        <v>42921</v>
      </c>
      <c r="C254" s="11">
        <v>17413603</v>
      </c>
      <c r="D254" s="13" t="s">
        <v>272</v>
      </c>
      <c r="E254" s="15" t="s">
        <v>127</v>
      </c>
      <c r="F254" s="15" t="s">
        <v>127</v>
      </c>
      <c r="G254" s="15" t="s">
        <v>127</v>
      </c>
      <c r="H254" s="15">
        <v>28.585799999999999</v>
      </c>
      <c r="I254" s="15">
        <v>59.069299999999998</v>
      </c>
      <c r="J254" s="15" t="s">
        <v>127</v>
      </c>
      <c r="K254" s="15" t="s">
        <v>127</v>
      </c>
      <c r="L254" s="15" t="s">
        <v>127</v>
      </c>
      <c r="M254" s="15" t="s">
        <v>140</v>
      </c>
      <c r="N254" s="15" t="s">
        <v>140</v>
      </c>
      <c r="O254" s="15" t="s">
        <v>136</v>
      </c>
      <c r="P254" s="15" t="s">
        <v>136</v>
      </c>
      <c r="Q254" s="15" t="s">
        <v>127</v>
      </c>
      <c r="R254" s="15" t="s">
        <v>127</v>
      </c>
      <c r="S254" s="15"/>
      <c r="T254" s="15">
        <v>17.747199999999999</v>
      </c>
      <c r="U254" s="15">
        <v>255.304</v>
      </c>
      <c r="V254" s="15"/>
    </row>
    <row r="255" spans="1:22" x14ac:dyDescent="0.2">
      <c r="A255" s="11">
        <v>67</v>
      </c>
      <c r="B255" s="12">
        <v>43521</v>
      </c>
      <c r="C255" s="11">
        <v>17413603</v>
      </c>
      <c r="D255" s="13" t="s">
        <v>272</v>
      </c>
      <c r="E255" s="15" t="s">
        <v>218</v>
      </c>
      <c r="F255" s="15"/>
      <c r="G255" s="15" t="s">
        <v>127</v>
      </c>
      <c r="H255" s="15">
        <v>32.413800000000002</v>
      </c>
      <c r="I255" s="15">
        <v>59.674500000000002</v>
      </c>
      <c r="J255" s="15" t="s">
        <v>127</v>
      </c>
      <c r="K255" s="15" t="s">
        <v>127</v>
      </c>
      <c r="L255" s="15" t="s">
        <v>127</v>
      </c>
      <c r="M255" s="15" t="s">
        <v>127</v>
      </c>
      <c r="N255" s="15" t="s">
        <v>127</v>
      </c>
      <c r="O255" s="15" t="s">
        <v>127</v>
      </c>
      <c r="P255" s="15" t="s">
        <v>127</v>
      </c>
      <c r="Q255" s="15" t="s">
        <v>127</v>
      </c>
      <c r="R255" s="15" t="s">
        <v>127</v>
      </c>
      <c r="S255" s="15" t="s">
        <v>127</v>
      </c>
      <c r="T255" s="15">
        <v>10.9993</v>
      </c>
      <c r="U255" s="15"/>
      <c r="V255" s="15"/>
    </row>
    <row r="256" spans="1:22" x14ac:dyDescent="0.2">
      <c r="A256" s="11">
        <v>68</v>
      </c>
      <c r="B256" s="12">
        <v>43667</v>
      </c>
      <c r="C256" s="11">
        <v>17413702</v>
      </c>
      <c r="D256" s="13" t="s">
        <v>274</v>
      </c>
      <c r="E256" s="15" t="s">
        <v>218</v>
      </c>
      <c r="F256" s="15" t="s">
        <v>127</v>
      </c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</row>
    <row r="257" spans="1:22" x14ac:dyDescent="0.2">
      <c r="A257" s="11">
        <v>69</v>
      </c>
      <c r="B257" s="12">
        <v>40311</v>
      </c>
      <c r="C257" s="11">
        <v>17513601</v>
      </c>
      <c r="D257" s="13" t="s">
        <v>275</v>
      </c>
      <c r="E257" s="15" t="s">
        <v>131</v>
      </c>
      <c r="F257" s="15"/>
      <c r="G257" s="15" t="s">
        <v>128</v>
      </c>
      <c r="H257" s="15">
        <v>40.674799999999998</v>
      </c>
      <c r="I257" s="15">
        <v>76.791799999999995</v>
      </c>
      <c r="J257" s="15" t="s">
        <v>127</v>
      </c>
      <c r="K257" s="15" t="s">
        <v>127</v>
      </c>
      <c r="L257" s="15"/>
      <c r="M257" s="15">
        <v>4.0453000000000001</v>
      </c>
      <c r="N257" s="15">
        <v>1.1255999999999999</v>
      </c>
      <c r="O257" s="15"/>
      <c r="P257" s="15" t="s">
        <v>127</v>
      </c>
      <c r="Q257" s="15">
        <v>2.0023</v>
      </c>
      <c r="R257" s="15"/>
      <c r="S257" s="15"/>
      <c r="T257" s="15"/>
      <c r="U257" s="15"/>
      <c r="V257" s="15"/>
    </row>
    <row r="258" spans="1:22" x14ac:dyDescent="0.2">
      <c r="A258" s="11">
        <v>69</v>
      </c>
      <c r="B258" s="12">
        <v>42492</v>
      </c>
      <c r="C258" s="11">
        <v>17513601</v>
      </c>
      <c r="D258" s="13" t="s">
        <v>275</v>
      </c>
      <c r="E258" s="15" t="s">
        <v>216</v>
      </c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</row>
    <row r="259" spans="1:22" x14ac:dyDescent="0.2">
      <c r="A259" s="11">
        <v>69</v>
      </c>
      <c r="B259" s="12">
        <v>42589</v>
      </c>
      <c r="C259" s="11">
        <v>17513601</v>
      </c>
      <c r="D259" s="13" t="s">
        <v>275</v>
      </c>
      <c r="E259" s="15" t="s">
        <v>216</v>
      </c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</row>
    <row r="260" spans="1:22" x14ac:dyDescent="0.2">
      <c r="A260" s="11">
        <v>69</v>
      </c>
      <c r="B260" s="12">
        <v>42739</v>
      </c>
      <c r="C260" s="11">
        <v>17513601</v>
      </c>
      <c r="D260" s="13" t="s">
        <v>275</v>
      </c>
      <c r="E260" s="15" t="s">
        <v>183</v>
      </c>
      <c r="F260" s="15" t="s">
        <v>127</v>
      </c>
      <c r="G260" s="15" t="s">
        <v>127</v>
      </c>
      <c r="H260" s="15">
        <v>37.691800000000001</v>
      </c>
      <c r="I260" s="15">
        <v>69.323499999999996</v>
      </c>
      <c r="J260" s="15" t="s">
        <v>127</v>
      </c>
      <c r="K260" s="15" t="s">
        <v>127</v>
      </c>
      <c r="L260" s="15" t="s">
        <v>127</v>
      </c>
      <c r="M260" s="15">
        <v>4.2507000000000001</v>
      </c>
      <c r="N260" s="15" t="s">
        <v>150</v>
      </c>
      <c r="O260" s="15" t="s">
        <v>140</v>
      </c>
      <c r="P260" s="15" t="s">
        <v>127</v>
      </c>
      <c r="Q260" s="15" t="s">
        <v>127</v>
      </c>
      <c r="R260" s="15" t="s">
        <v>127</v>
      </c>
      <c r="S260" s="15" t="s">
        <v>127</v>
      </c>
      <c r="T260" s="15">
        <v>27.150700000000001</v>
      </c>
      <c r="U260" s="15">
        <v>323.64499999999998</v>
      </c>
      <c r="V260" s="15"/>
    </row>
    <row r="261" spans="1:22" x14ac:dyDescent="0.2">
      <c r="A261" s="11">
        <v>69</v>
      </c>
      <c r="B261" s="12">
        <v>42927</v>
      </c>
      <c r="C261" s="11">
        <v>17513601</v>
      </c>
      <c r="D261" s="13" t="s">
        <v>275</v>
      </c>
      <c r="E261" s="15" t="s">
        <v>216</v>
      </c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</row>
    <row r="262" spans="1:22" x14ac:dyDescent="0.2">
      <c r="A262" s="11">
        <v>69</v>
      </c>
      <c r="B262" s="12">
        <v>43667</v>
      </c>
      <c r="C262" s="11">
        <v>17513601</v>
      </c>
      <c r="D262" s="13" t="s">
        <v>275</v>
      </c>
      <c r="E262" s="15" t="s">
        <v>127</v>
      </c>
      <c r="F262" s="15" t="s">
        <v>127</v>
      </c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</row>
    <row r="263" spans="1:22" x14ac:dyDescent="0.2">
      <c r="A263" s="11">
        <v>69</v>
      </c>
      <c r="B263" s="12">
        <v>43744</v>
      </c>
      <c r="C263" s="11">
        <v>17513601</v>
      </c>
      <c r="D263" s="13" t="s">
        <v>275</v>
      </c>
      <c r="E263" s="15" t="s">
        <v>218</v>
      </c>
      <c r="F263" s="15" t="s">
        <v>127</v>
      </c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</row>
    <row r="264" spans="1:22" x14ac:dyDescent="0.2">
      <c r="B264" s="56"/>
    </row>
    <row r="266" spans="1:22" x14ac:dyDescent="0.2">
      <c r="A266" s="53"/>
      <c r="B266" s="52"/>
      <c r="C266" s="53"/>
      <c r="D266" s="54"/>
      <c r="F266" s="55"/>
      <c r="G266" s="53"/>
      <c r="H266" s="53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</row>
    <row r="267" spans="1:22" x14ac:dyDescent="0.2">
      <c r="A267" s="53"/>
      <c r="B267" s="52"/>
      <c r="C267" s="53"/>
      <c r="D267" s="54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</row>
    <row r="268" spans="1:22" x14ac:dyDescent="0.2">
      <c r="A268" s="53"/>
      <c r="B268" s="52"/>
      <c r="C268" s="53"/>
      <c r="D268" s="54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</row>
  </sheetData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P114"/>
  <sheetViews>
    <sheetView workbookViewId="0">
      <selection activeCell="E34" sqref="E34"/>
    </sheetView>
  </sheetViews>
  <sheetFormatPr defaultColWidth="8.875" defaultRowHeight="14.25" x14ac:dyDescent="0.2"/>
  <cols>
    <col min="1" max="1" width="8.125" style="94" customWidth="1"/>
    <col min="2" max="2" width="14.625" style="94" customWidth="1"/>
    <col min="3" max="3" width="14.625" style="94" bestFit="1" customWidth="1"/>
    <col min="4" max="4" width="26.125" style="96" bestFit="1" customWidth="1"/>
    <col min="5" max="5" width="37.375" style="96" customWidth="1"/>
    <col min="6" max="8" width="18.375" style="94" customWidth="1"/>
    <col min="9" max="9" width="8.875" style="94"/>
    <col min="10" max="10" width="11.75" style="94" customWidth="1"/>
    <col min="11" max="11" width="13.375" style="94" customWidth="1"/>
    <col min="12" max="12" width="14.625" style="94" customWidth="1"/>
    <col min="13" max="14" width="8.875" style="94"/>
    <col min="15" max="15" width="15.375" style="94" customWidth="1"/>
    <col min="16" max="16" width="13.625" style="94" customWidth="1"/>
    <col min="17" max="17" width="15.625" style="94" customWidth="1"/>
    <col min="18" max="18" width="15" style="94" customWidth="1"/>
    <col min="19" max="19" width="10.75" style="94" bestFit="1" customWidth="1"/>
    <col min="20" max="20" width="10.625" style="94" bestFit="1" customWidth="1"/>
    <col min="21" max="21" width="10.25" style="94" bestFit="1" customWidth="1"/>
    <col min="22" max="22" width="14.25" style="94" bestFit="1" customWidth="1"/>
    <col min="23" max="23" width="8.875" style="94"/>
    <col min="24" max="24" width="12.75" style="94" bestFit="1" customWidth="1"/>
    <col min="25" max="25" width="13.125" style="94" bestFit="1" customWidth="1"/>
    <col min="26" max="26" width="10.75" style="94" bestFit="1" customWidth="1"/>
    <col min="27" max="27" width="14.375" style="94" bestFit="1" customWidth="1"/>
    <col min="28" max="16384" width="8.875" style="94"/>
  </cols>
  <sheetData>
    <row r="1" spans="1:27" s="93" customFormat="1" ht="45" x14ac:dyDescent="0.25">
      <c r="A1" s="69" t="s">
        <v>327</v>
      </c>
      <c r="B1" s="69" t="s">
        <v>0</v>
      </c>
      <c r="C1" s="69" t="s">
        <v>326</v>
      </c>
      <c r="D1" s="69" t="s">
        <v>1</v>
      </c>
      <c r="E1" s="79" t="s">
        <v>298</v>
      </c>
      <c r="F1" s="79" t="s">
        <v>104</v>
      </c>
      <c r="G1" s="79" t="s">
        <v>105</v>
      </c>
      <c r="H1" s="79" t="s">
        <v>106</v>
      </c>
      <c r="I1" s="79" t="s">
        <v>107</v>
      </c>
      <c r="J1" s="79" t="s">
        <v>108</v>
      </c>
      <c r="K1" s="79" t="s">
        <v>109</v>
      </c>
      <c r="L1" s="79" t="s">
        <v>110</v>
      </c>
      <c r="M1" s="79" t="s">
        <v>111</v>
      </c>
      <c r="N1" s="79" t="s">
        <v>112</v>
      </c>
      <c r="O1" s="79" t="s">
        <v>113</v>
      </c>
      <c r="P1" s="79" t="s">
        <v>114</v>
      </c>
      <c r="Q1" s="79" t="s">
        <v>115</v>
      </c>
      <c r="R1" s="79" t="s">
        <v>116</v>
      </c>
      <c r="S1" s="79" t="s">
        <v>117</v>
      </c>
      <c r="T1" s="79" t="s">
        <v>118</v>
      </c>
      <c r="U1" s="79" t="s">
        <v>119</v>
      </c>
      <c r="V1" s="79" t="s">
        <v>120</v>
      </c>
      <c r="W1" s="79" t="s">
        <v>121</v>
      </c>
      <c r="X1" s="79" t="s">
        <v>122</v>
      </c>
      <c r="Y1" s="79" t="s">
        <v>123</v>
      </c>
      <c r="Z1" s="79" t="s">
        <v>124</v>
      </c>
      <c r="AA1" s="79" t="s">
        <v>125</v>
      </c>
    </row>
    <row r="2" spans="1:27" s="93" customFormat="1" ht="15" x14ac:dyDescent="0.25">
      <c r="A2" s="80"/>
      <c r="B2" s="80"/>
      <c r="C2" s="80"/>
      <c r="D2" s="80"/>
      <c r="E2" s="80"/>
      <c r="F2" s="80" t="s">
        <v>282</v>
      </c>
      <c r="G2" s="80" t="s">
        <v>282</v>
      </c>
      <c r="H2" s="80" t="s">
        <v>282</v>
      </c>
      <c r="I2" s="80" t="s">
        <v>282</v>
      </c>
      <c r="J2" s="80" t="s">
        <v>282</v>
      </c>
      <c r="K2" s="80" t="s">
        <v>282</v>
      </c>
      <c r="L2" s="80" t="s">
        <v>282</v>
      </c>
      <c r="M2" s="80" t="s">
        <v>282</v>
      </c>
      <c r="N2" s="80" t="s">
        <v>282</v>
      </c>
      <c r="O2" s="80" t="s">
        <v>282</v>
      </c>
      <c r="P2" s="80" t="s">
        <v>282</v>
      </c>
      <c r="Q2" s="80" t="s">
        <v>282</v>
      </c>
      <c r="R2" s="80" t="s">
        <v>282</v>
      </c>
      <c r="S2" s="80" t="s">
        <v>282</v>
      </c>
      <c r="T2" s="80" t="s">
        <v>282</v>
      </c>
      <c r="U2" s="80" t="s">
        <v>282</v>
      </c>
      <c r="V2" s="80" t="s">
        <v>282</v>
      </c>
      <c r="W2" s="80" t="s">
        <v>282</v>
      </c>
      <c r="X2" s="80" t="s">
        <v>282</v>
      </c>
      <c r="Y2" s="80" t="s">
        <v>282</v>
      </c>
      <c r="Z2" s="80" t="s">
        <v>282</v>
      </c>
      <c r="AA2" s="80" t="s">
        <v>282</v>
      </c>
    </row>
    <row r="3" spans="1:27" s="53" customFormat="1" ht="15" customHeight="1" x14ac:dyDescent="0.2">
      <c r="A3" s="11">
        <v>2</v>
      </c>
      <c r="B3" s="12">
        <v>42689</v>
      </c>
      <c r="C3" s="11">
        <v>17013401</v>
      </c>
      <c r="D3" s="13" t="s">
        <v>129</v>
      </c>
      <c r="E3" s="17"/>
      <c r="F3" s="15" t="s">
        <v>127</v>
      </c>
      <c r="G3" s="15" t="s">
        <v>127</v>
      </c>
      <c r="H3" s="15" t="s">
        <v>127</v>
      </c>
      <c r="I3" s="15" t="s">
        <v>127</v>
      </c>
      <c r="J3" s="15" t="s">
        <v>127</v>
      </c>
      <c r="K3" s="15" t="s">
        <v>127</v>
      </c>
      <c r="L3" s="15" t="s">
        <v>127</v>
      </c>
      <c r="M3" s="15" t="s">
        <v>127</v>
      </c>
      <c r="N3" s="15" t="s">
        <v>127</v>
      </c>
      <c r="O3" s="15" t="s">
        <v>127</v>
      </c>
      <c r="P3" s="15" t="s">
        <v>127</v>
      </c>
      <c r="Q3" s="15" t="s">
        <v>127</v>
      </c>
      <c r="R3" s="15" t="s">
        <v>127</v>
      </c>
      <c r="S3" s="15" t="s">
        <v>127</v>
      </c>
      <c r="T3" s="15" t="s">
        <v>127</v>
      </c>
      <c r="U3" s="15" t="s">
        <v>127</v>
      </c>
      <c r="V3" s="15" t="s">
        <v>127</v>
      </c>
      <c r="W3" s="15" t="s">
        <v>127</v>
      </c>
      <c r="X3" s="15" t="s">
        <v>127</v>
      </c>
      <c r="Y3" s="15" t="s">
        <v>127</v>
      </c>
      <c r="Z3" s="15" t="s">
        <v>127</v>
      </c>
      <c r="AA3" s="15" t="s">
        <v>127</v>
      </c>
    </row>
    <row r="4" spans="1:27" s="53" customFormat="1" x14ac:dyDescent="0.2">
      <c r="A4" s="11">
        <v>4</v>
      </c>
      <c r="B4" s="12">
        <v>42716</v>
      </c>
      <c r="C4" s="11">
        <v>17013604</v>
      </c>
      <c r="D4" s="13" t="s">
        <v>135</v>
      </c>
      <c r="E4" s="17" t="s">
        <v>137</v>
      </c>
      <c r="F4" s="15" t="s">
        <v>127</v>
      </c>
      <c r="G4" s="15" t="s">
        <v>127</v>
      </c>
      <c r="H4" s="15" t="s">
        <v>127</v>
      </c>
      <c r="I4" s="15" t="s">
        <v>127</v>
      </c>
      <c r="J4" s="15" t="s">
        <v>127</v>
      </c>
      <c r="K4" s="15" t="s">
        <v>127</v>
      </c>
      <c r="L4" s="15" t="s">
        <v>127</v>
      </c>
      <c r="M4" s="15" t="s">
        <v>127</v>
      </c>
      <c r="N4" s="15" t="s">
        <v>127</v>
      </c>
      <c r="O4" s="15" t="s">
        <v>127</v>
      </c>
      <c r="P4" s="15" t="s">
        <v>127</v>
      </c>
      <c r="Q4" s="15" t="s">
        <v>127</v>
      </c>
      <c r="R4" s="15" t="s">
        <v>127</v>
      </c>
      <c r="S4" s="15" t="s">
        <v>127</v>
      </c>
      <c r="T4" s="15" t="s">
        <v>127</v>
      </c>
      <c r="U4" s="15" t="s">
        <v>127</v>
      </c>
      <c r="V4" s="15" t="s">
        <v>127</v>
      </c>
      <c r="W4" s="15" t="s">
        <v>127</v>
      </c>
      <c r="X4" s="15" t="s">
        <v>127</v>
      </c>
      <c r="Y4" s="15" t="s">
        <v>127</v>
      </c>
      <c r="Z4" s="15" t="s">
        <v>127</v>
      </c>
      <c r="AA4" s="15" t="s">
        <v>127</v>
      </c>
    </row>
    <row r="5" spans="1:27" s="53" customFormat="1" x14ac:dyDescent="0.2">
      <c r="A5" s="11">
        <v>5</v>
      </c>
      <c r="B5" s="12">
        <v>43528</v>
      </c>
      <c r="C5" s="11">
        <v>17013605</v>
      </c>
      <c r="D5" s="13" t="s">
        <v>138</v>
      </c>
      <c r="E5" s="17" t="s">
        <v>142</v>
      </c>
      <c r="F5" s="15" t="s">
        <v>127</v>
      </c>
      <c r="G5" s="15">
        <v>735.8</v>
      </c>
      <c r="H5" s="15">
        <v>1564</v>
      </c>
      <c r="I5" s="15" t="s">
        <v>127</v>
      </c>
      <c r="J5" s="15" t="s">
        <v>127</v>
      </c>
      <c r="K5" s="15" t="s">
        <v>127</v>
      </c>
      <c r="L5" s="15" t="s">
        <v>127</v>
      </c>
      <c r="M5" s="15" t="s">
        <v>127</v>
      </c>
      <c r="N5" s="15" t="s">
        <v>127</v>
      </c>
      <c r="O5" s="15" t="s">
        <v>127</v>
      </c>
      <c r="P5" s="15" t="s">
        <v>127</v>
      </c>
      <c r="Q5" s="15" t="s">
        <v>127</v>
      </c>
      <c r="R5" s="15" t="s">
        <v>127</v>
      </c>
      <c r="S5" s="15" t="s">
        <v>127</v>
      </c>
      <c r="T5" s="15" t="s">
        <v>127</v>
      </c>
      <c r="U5" s="15" t="s">
        <v>127</v>
      </c>
      <c r="V5" s="15" t="s">
        <v>127</v>
      </c>
      <c r="W5" s="15" t="s">
        <v>127</v>
      </c>
      <c r="X5" s="15" t="s">
        <v>127</v>
      </c>
      <c r="Y5" s="15" t="s">
        <v>127</v>
      </c>
      <c r="Z5" s="15" t="s">
        <v>127</v>
      </c>
      <c r="AA5" s="15" t="s">
        <v>127</v>
      </c>
    </row>
    <row r="6" spans="1:27" s="53" customFormat="1" x14ac:dyDescent="0.2">
      <c r="A6" s="11">
        <v>6</v>
      </c>
      <c r="B6" s="12">
        <v>43606</v>
      </c>
      <c r="C6" s="11">
        <v>17013802</v>
      </c>
      <c r="D6" s="13" t="s">
        <v>279</v>
      </c>
      <c r="E6" s="17"/>
      <c r="F6" s="15" t="s">
        <v>127</v>
      </c>
      <c r="G6" s="15" t="s">
        <v>127</v>
      </c>
      <c r="H6" s="15" t="s">
        <v>127</v>
      </c>
      <c r="I6" s="15" t="s">
        <v>127</v>
      </c>
      <c r="J6" s="15" t="s">
        <v>127</v>
      </c>
      <c r="K6" s="15" t="s">
        <v>127</v>
      </c>
      <c r="L6" s="15" t="s">
        <v>127</v>
      </c>
      <c r="M6" s="15" t="s">
        <v>127</v>
      </c>
      <c r="N6" s="15" t="s">
        <v>127</v>
      </c>
      <c r="O6" s="15" t="s">
        <v>127</v>
      </c>
      <c r="P6" s="15" t="s">
        <v>127</v>
      </c>
      <c r="Q6" s="15" t="s">
        <v>127</v>
      </c>
      <c r="R6" s="15" t="s">
        <v>127</v>
      </c>
      <c r="S6" s="15" t="s">
        <v>127</v>
      </c>
      <c r="T6" s="15" t="s">
        <v>127</v>
      </c>
      <c r="U6" s="15" t="s">
        <v>127</v>
      </c>
      <c r="V6" s="15" t="s">
        <v>127</v>
      </c>
      <c r="W6" s="15" t="s">
        <v>127</v>
      </c>
      <c r="X6" s="15" t="s">
        <v>127</v>
      </c>
      <c r="Y6" s="15" t="s">
        <v>127</v>
      </c>
      <c r="Z6" s="15" t="s">
        <v>127</v>
      </c>
      <c r="AA6" s="15" t="s">
        <v>127</v>
      </c>
    </row>
    <row r="7" spans="1:27" s="53" customFormat="1" x14ac:dyDescent="0.2">
      <c r="A7" s="11">
        <v>8</v>
      </c>
      <c r="B7" s="12">
        <v>42866</v>
      </c>
      <c r="C7" s="11">
        <v>17113401</v>
      </c>
      <c r="D7" s="13" t="s">
        <v>145</v>
      </c>
      <c r="E7" s="17"/>
      <c r="F7" s="15" t="s">
        <v>127</v>
      </c>
      <c r="G7" s="15" t="s">
        <v>127</v>
      </c>
      <c r="H7" s="15" t="s">
        <v>127</v>
      </c>
      <c r="I7" s="15" t="s">
        <v>127</v>
      </c>
      <c r="J7" s="15" t="s">
        <v>127</v>
      </c>
      <c r="K7" s="15" t="s">
        <v>127</v>
      </c>
      <c r="L7" s="15" t="s">
        <v>127</v>
      </c>
      <c r="M7" s="15" t="s">
        <v>127</v>
      </c>
      <c r="N7" s="15" t="s">
        <v>127</v>
      </c>
      <c r="O7" s="15" t="s">
        <v>127</v>
      </c>
      <c r="P7" s="15" t="s">
        <v>127</v>
      </c>
      <c r="Q7" s="15" t="s">
        <v>127</v>
      </c>
      <c r="R7" s="15" t="s">
        <v>127</v>
      </c>
      <c r="S7" s="15" t="s">
        <v>127</v>
      </c>
      <c r="T7" s="15" t="s">
        <v>127</v>
      </c>
      <c r="U7" s="15" t="s">
        <v>127</v>
      </c>
      <c r="V7" s="15" t="s">
        <v>127</v>
      </c>
      <c r="W7" s="15" t="s">
        <v>127</v>
      </c>
      <c r="X7" s="15" t="s">
        <v>127</v>
      </c>
      <c r="Y7" s="15" t="s">
        <v>127</v>
      </c>
      <c r="Z7" s="15" t="s">
        <v>127</v>
      </c>
      <c r="AA7" s="15" t="s">
        <v>127</v>
      </c>
    </row>
    <row r="8" spans="1:27" s="53" customFormat="1" x14ac:dyDescent="0.2">
      <c r="A8" s="11">
        <v>9</v>
      </c>
      <c r="B8" s="12">
        <v>42821</v>
      </c>
      <c r="C8" s="11">
        <v>17113406</v>
      </c>
      <c r="D8" s="13" t="s">
        <v>146</v>
      </c>
      <c r="E8" s="17" t="s">
        <v>291</v>
      </c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:27" s="53" customFormat="1" x14ac:dyDescent="0.2">
      <c r="A9" s="11">
        <v>9</v>
      </c>
      <c r="B9" s="12">
        <v>43530</v>
      </c>
      <c r="C9" s="11">
        <v>17113406</v>
      </c>
      <c r="D9" s="13" t="s">
        <v>146</v>
      </c>
      <c r="E9" s="17"/>
      <c r="F9" s="15" t="s">
        <v>127</v>
      </c>
      <c r="G9" s="15" t="s">
        <v>127</v>
      </c>
      <c r="H9" s="15" t="s">
        <v>127</v>
      </c>
      <c r="I9" s="15" t="s">
        <v>127</v>
      </c>
      <c r="J9" s="15" t="s">
        <v>127</v>
      </c>
      <c r="K9" s="15" t="s">
        <v>127</v>
      </c>
      <c r="L9" s="15" t="s">
        <v>127</v>
      </c>
      <c r="M9" s="15" t="s">
        <v>127</v>
      </c>
      <c r="N9" s="15" t="s">
        <v>127</v>
      </c>
      <c r="O9" s="15" t="s">
        <v>127</v>
      </c>
      <c r="P9" s="15" t="s">
        <v>127</v>
      </c>
      <c r="Q9" s="15" t="s">
        <v>127</v>
      </c>
      <c r="R9" s="15" t="s">
        <v>127</v>
      </c>
      <c r="S9" s="15" t="s">
        <v>127</v>
      </c>
      <c r="T9" s="15" t="s">
        <v>127</v>
      </c>
      <c r="U9" s="15" t="s">
        <v>127</v>
      </c>
      <c r="V9" s="15" t="s">
        <v>127</v>
      </c>
      <c r="W9" s="15" t="s">
        <v>127</v>
      </c>
      <c r="X9" s="15" t="s">
        <v>127</v>
      </c>
      <c r="Y9" s="15" t="s">
        <v>127</v>
      </c>
      <c r="Z9" s="15" t="s">
        <v>127</v>
      </c>
      <c r="AA9" s="15" t="s">
        <v>127</v>
      </c>
    </row>
    <row r="10" spans="1:27" s="53" customFormat="1" x14ac:dyDescent="0.2">
      <c r="A10" s="11">
        <v>10</v>
      </c>
      <c r="B10" s="12">
        <v>42821</v>
      </c>
      <c r="C10" s="11">
        <v>17113407</v>
      </c>
      <c r="D10" s="17" t="s">
        <v>149</v>
      </c>
      <c r="E10" s="17"/>
      <c r="F10" s="15" t="s">
        <v>127</v>
      </c>
      <c r="G10" s="15" t="s">
        <v>127</v>
      </c>
      <c r="H10" s="15" t="s">
        <v>127</v>
      </c>
      <c r="I10" s="15" t="s">
        <v>127</v>
      </c>
      <c r="J10" s="15" t="s">
        <v>127</v>
      </c>
      <c r="K10" s="15" t="s">
        <v>127</v>
      </c>
      <c r="L10" s="15" t="s">
        <v>127</v>
      </c>
      <c r="M10" s="15" t="s">
        <v>127</v>
      </c>
      <c r="N10" s="15" t="s">
        <v>127</v>
      </c>
      <c r="O10" s="15" t="s">
        <v>127</v>
      </c>
      <c r="P10" s="15" t="s">
        <v>127</v>
      </c>
      <c r="Q10" s="15" t="s">
        <v>127</v>
      </c>
      <c r="R10" s="15" t="s">
        <v>127</v>
      </c>
      <c r="S10" s="15" t="s">
        <v>127</v>
      </c>
      <c r="T10" s="15" t="s">
        <v>127</v>
      </c>
      <c r="U10" s="15" t="s">
        <v>127</v>
      </c>
      <c r="V10" s="15" t="s">
        <v>127</v>
      </c>
      <c r="W10" s="15" t="s">
        <v>127</v>
      </c>
      <c r="X10" s="15" t="s">
        <v>127</v>
      </c>
      <c r="Y10" s="15" t="s">
        <v>127</v>
      </c>
      <c r="Z10" s="15" t="s">
        <v>127</v>
      </c>
      <c r="AA10" s="15" t="s">
        <v>127</v>
      </c>
    </row>
    <row r="11" spans="1:27" s="53" customFormat="1" x14ac:dyDescent="0.2">
      <c r="A11" s="11">
        <v>10</v>
      </c>
      <c r="B11" s="12">
        <v>43529</v>
      </c>
      <c r="C11" s="11">
        <v>17113407</v>
      </c>
      <c r="D11" s="17" t="s">
        <v>149</v>
      </c>
      <c r="E11" s="17" t="s">
        <v>151</v>
      </c>
      <c r="F11" s="15" t="s">
        <v>127</v>
      </c>
      <c r="G11" s="15" t="s">
        <v>127</v>
      </c>
      <c r="H11" s="15" t="s">
        <v>127</v>
      </c>
      <c r="I11" s="15" t="s">
        <v>127</v>
      </c>
      <c r="J11" s="15" t="s">
        <v>127</v>
      </c>
      <c r="K11" s="15" t="s">
        <v>127</v>
      </c>
      <c r="L11" s="15" t="s">
        <v>127</v>
      </c>
      <c r="M11" s="15" t="s">
        <v>127</v>
      </c>
      <c r="N11" s="15" t="s">
        <v>127</v>
      </c>
      <c r="O11" s="15" t="s">
        <v>127</v>
      </c>
      <c r="P11" s="15" t="s">
        <v>127</v>
      </c>
      <c r="Q11" s="15" t="s">
        <v>127</v>
      </c>
      <c r="R11" s="15" t="s">
        <v>127</v>
      </c>
      <c r="S11" s="15" t="s">
        <v>127</v>
      </c>
      <c r="T11" s="15" t="s">
        <v>127</v>
      </c>
      <c r="U11" s="15" t="s">
        <v>127</v>
      </c>
      <c r="V11" s="15" t="s">
        <v>127</v>
      </c>
      <c r="W11" s="15" t="s">
        <v>127</v>
      </c>
      <c r="X11" s="15" t="s">
        <v>127</v>
      </c>
      <c r="Y11" s="15" t="s">
        <v>127</v>
      </c>
      <c r="Z11" s="15" t="s">
        <v>127</v>
      </c>
      <c r="AA11" s="15" t="s">
        <v>127</v>
      </c>
    </row>
    <row r="12" spans="1:27" s="53" customFormat="1" x14ac:dyDescent="0.2">
      <c r="A12" s="11">
        <v>11</v>
      </c>
      <c r="B12" s="12">
        <v>43796</v>
      </c>
      <c r="C12" s="11">
        <v>17113501</v>
      </c>
      <c r="D12" s="13" t="s">
        <v>152</v>
      </c>
      <c r="E12" s="17"/>
      <c r="F12" s="15" t="s">
        <v>127</v>
      </c>
      <c r="G12" s="15" t="s">
        <v>157</v>
      </c>
      <c r="H12" s="15" t="s">
        <v>127</v>
      </c>
      <c r="I12" s="15" t="s">
        <v>127</v>
      </c>
      <c r="J12" s="15" t="s">
        <v>127</v>
      </c>
      <c r="K12" s="15" t="s">
        <v>127</v>
      </c>
      <c r="L12" s="15" t="s">
        <v>127</v>
      </c>
      <c r="M12" s="15" t="s">
        <v>127</v>
      </c>
      <c r="N12" s="15" t="s">
        <v>127</v>
      </c>
      <c r="O12" s="15" t="s">
        <v>127</v>
      </c>
      <c r="P12" s="15" t="s">
        <v>127</v>
      </c>
      <c r="Q12" s="15" t="s">
        <v>127</v>
      </c>
      <c r="R12" s="15" t="s">
        <v>127</v>
      </c>
      <c r="S12" s="15" t="s">
        <v>127</v>
      </c>
      <c r="T12" s="15" t="s">
        <v>127</v>
      </c>
      <c r="U12" s="15" t="s">
        <v>127</v>
      </c>
      <c r="V12" s="15" t="s">
        <v>127</v>
      </c>
      <c r="W12" s="15" t="s">
        <v>127</v>
      </c>
      <c r="X12" s="15" t="s">
        <v>127</v>
      </c>
      <c r="Y12" s="15" t="s">
        <v>127</v>
      </c>
      <c r="Z12" s="15" t="s">
        <v>127</v>
      </c>
      <c r="AA12" s="15" t="s">
        <v>127</v>
      </c>
    </row>
    <row r="13" spans="1:27" s="53" customFormat="1" ht="15" customHeight="1" x14ac:dyDescent="0.2">
      <c r="A13" s="11">
        <v>13</v>
      </c>
      <c r="B13" s="12">
        <v>43613</v>
      </c>
      <c r="C13" s="11">
        <v>17113504</v>
      </c>
      <c r="D13" s="13" t="s">
        <v>160</v>
      </c>
      <c r="E13" s="17" t="s">
        <v>162</v>
      </c>
      <c r="F13" s="15" t="s">
        <v>127</v>
      </c>
      <c r="G13" s="15" t="s">
        <v>157</v>
      </c>
      <c r="H13" s="15">
        <v>423.3</v>
      </c>
      <c r="I13" s="15" t="s">
        <v>127</v>
      </c>
      <c r="J13" s="15" t="s">
        <v>127</v>
      </c>
      <c r="K13" s="15" t="s">
        <v>127</v>
      </c>
      <c r="L13" s="15" t="s">
        <v>127</v>
      </c>
      <c r="M13" s="15" t="s">
        <v>127</v>
      </c>
      <c r="N13" s="15" t="s">
        <v>127</v>
      </c>
      <c r="O13" s="15" t="s">
        <v>127</v>
      </c>
      <c r="P13" s="15" t="s">
        <v>127</v>
      </c>
      <c r="Q13" s="15" t="s">
        <v>127</v>
      </c>
      <c r="R13" s="15" t="s">
        <v>127</v>
      </c>
      <c r="S13" s="15" t="s">
        <v>127</v>
      </c>
      <c r="T13" s="15" t="s">
        <v>127</v>
      </c>
      <c r="U13" s="15" t="s">
        <v>127</v>
      </c>
      <c r="V13" s="15" t="s">
        <v>127</v>
      </c>
      <c r="W13" s="15" t="s">
        <v>127</v>
      </c>
      <c r="X13" s="15" t="s">
        <v>127</v>
      </c>
      <c r="Y13" s="15" t="s">
        <v>127</v>
      </c>
      <c r="Z13" s="15" t="s">
        <v>127</v>
      </c>
      <c r="AA13" s="15" t="s">
        <v>127</v>
      </c>
    </row>
    <row r="14" spans="1:27" s="53" customFormat="1" x14ac:dyDescent="0.2">
      <c r="A14" s="11">
        <v>14</v>
      </c>
      <c r="B14" s="12">
        <v>43613</v>
      </c>
      <c r="C14" s="11">
        <v>17113504</v>
      </c>
      <c r="D14" s="13" t="s">
        <v>163</v>
      </c>
      <c r="E14" s="17" t="s">
        <v>164</v>
      </c>
      <c r="F14" s="15" t="s">
        <v>127</v>
      </c>
      <c r="G14" s="15" t="s">
        <v>157</v>
      </c>
      <c r="H14" s="15">
        <v>1068.8</v>
      </c>
      <c r="I14" s="15" t="s">
        <v>127</v>
      </c>
      <c r="J14" s="15" t="s">
        <v>127</v>
      </c>
      <c r="K14" s="15" t="s">
        <v>127</v>
      </c>
      <c r="L14" s="15" t="s">
        <v>127</v>
      </c>
      <c r="M14" s="15" t="s">
        <v>127</v>
      </c>
      <c r="N14" s="15" t="s">
        <v>127</v>
      </c>
      <c r="O14" s="15" t="s">
        <v>127</v>
      </c>
      <c r="P14" s="15" t="s">
        <v>127</v>
      </c>
      <c r="Q14" s="15" t="s">
        <v>127</v>
      </c>
      <c r="R14" s="15" t="s">
        <v>127</v>
      </c>
      <c r="S14" s="15" t="s">
        <v>127</v>
      </c>
      <c r="T14" s="15" t="s">
        <v>127</v>
      </c>
      <c r="U14" s="15" t="s">
        <v>127</v>
      </c>
      <c r="V14" s="15" t="s">
        <v>127</v>
      </c>
      <c r="W14" s="15" t="s">
        <v>127</v>
      </c>
      <c r="X14" s="15" t="s">
        <v>127</v>
      </c>
      <c r="Y14" s="15" t="s">
        <v>127</v>
      </c>
      <c r="Z14" s="15" t="s">
        <v>127</v>
      </c>
      <c r="AA14" s="15" t="s">
        <v>127</v>
      </c>
    </row>
    <row r="15" spans="1:27" s="53" customFormat="1" x14ac:dyDescent="0.2">
      <c r="A15" s="11">
        <v>15</v>
      </c>
      <c r="B15" s="12">
        <v>42892</v>
      </c>
      <c r="C15" s="11">
        <v>17113506</v>
      </c>
      <c r="D15" s="13" t="s">
        <v>165</v>
      </c>
      <c r="E15" s="17" t="s">
        <v>285</v>
      </c>
      <c r="F15" s="15" t="s">
        <v>127</v>
      </c>
      <c r="G15" s="15" t="s">
        <v>127</v>
      </c>
      <c r="H15" s="15">
        <v>922.9</v>
      </c>
      <c r="I15" s="15" t="s">
        <v>127</v>
      </c>
      <c r="J15" s="15" t="s">
        <v>127</v>
      </c>
      <c r="K15" s="15" t="s">
        <v>127</v>
      </c>
      <c r="L15" s="15" t="s">
        <v>127</v>
      </c>
      <c r="M15" s="15" t="s">
        <v>127</v>
      </c>
      <c r="N15" s="15" t="s">
        <v>127</v>
      </c>
      <c r="O15" s="15" t="s">
        <v>127</v>
      </c>
      <c r="P15" s="15" t="s">
        <v>127</v>
      </c>
      <c r="Q15" s="15" t="s">
        <v>127</v>
      </c>
      <c r="R15" s="15" t="s">
        <v>127</v>
      </c>
      <c r="S15" s="15" t="s">
        <v>127</v>
      </c>
      <c r="T15" s="15" t="s">
        <v>127</v>
      </c>
      <c r="U15" s="15" t="s">
        <v>127</v>
      </c>
      <c r="V15" s="15" t="s">
        <v>127</v>
      </c>
      <c r="W15" s="15" t="s">
        <v>127</v>
      </c>
      <c r="X15" s="15" t="s">
        <v>127</v>
      </c>
      <c r="Y15" s="15" t="s">
        <v>127</v>
      </c>
      <c r="Z15" s="15" t="s">
        <v>127</v>
      </c>
      <c r="AA15" s="15" t="s">
        <v>127</v>
      </c>
    </row>
    <row r="16" spans="1:27" s="53" customFormat="1" x14ac:dyDescent="0.2">
      <c r="A16" s="11">
        <v>15</v>
      </c>
      <c r="B16" s="12">
        <v>43514</v>
      </c>
      <c r="C16" s="11">
        <v>17113506</v>
      </c>
      <c r="D16" s="13" t="s">
        <v>165</v>
      </c>
      <c r="E16" s="17" t="s">
        <v>172</v>
      </c>
      <c r="F16" s="15" t="s">
        <v>127</v>
      </c>
      <c r="G16" s="15" t="s">
        <v>127</v>
      </c>
      <c r="H16" s="15">
        <v>972.1</v>
      </c>
      <c r="I16" s="15" t="s">
        <v>127</v>
      </c>
      <c r="J16" s="15" t="s">
        <v>127</v>
      </c>
      <c r="K16" s="15" t="s">
        <v>127</v>
      </c>
      <c r="L16" s="15" t="s">
        <v>127</v>
      </c>
      <c r="M16" s="15" t="s">
        <v>127</v>
      </c>
      <c r="N16" s="15" t="s">
        <v>127</v>
      </c>
      <c r="O16" s="15" t="s">
        <v>127</v>
      </c>
      <c r="P16" s="15" t="s">
        <v>127</v>
      </c>
      <c r="Q16" s="15" t="s">
        <v>127</v>
      </c>
      <c r="R16" s="15" t="s">
        <v>127</v>
      </c>
      <c r="S16" s="15" t="s">
        <v>127</v>
      </c>
      <c r="T16" s="15" t="s">
        <v>127</v>
      </c>
      <c r="U16" s="15" t="s">
        <v>127</v>
      </c>
      <c r="V16" s="15" t="s">
        <v>127</v>
      </c>
      <c r="W16" s="15" t="s">
        <v>127</v>
      </c>
      <c r="X16" s="15" t="s">
        <v>127</v>
      </c>
      <c r="Y16" s="15" t="s">
        <v>127</v>
      </c>
      <c r="Z16" s="15" t="s">
        <v>127</v>
      </c>
      <c r="AA16" s="15" t="s">
        <v>127</v>
      </c>
    </row>
    <row r="17" spans="1:28" s="53" customFormat="1" x14ac:dyDescent="0.2">
      <c r="A17" s="11">
        <v>15</v>
      </c>
      <c r="B17" s="12">
        <v>43612</v>
      </c>
      <c r="C17" s="11">
        <v>17113506</v>
      </c>
      <c r="D17" s="13" t="s">
        <v>165</v>
      </c>
      <c r="E17" s="17"/>
      <c r="F17" s="15" t="s">
        <v>127</v>
      </c>
      <c r="G17" s="15" t="s">
        <v>127</v>
      </c>
      <c r="H17" s="15" t="s">
        <v>127</v>
      </c>
      <c r="I17" s="15" t="s">
        <v>127</v>
      </c>
      <c r="J17" s="15" t="s">
        <v>127</v>
      </c>
      <c r="K17" s="15" t="s">
        <v>127</v>
      </c>
      <c r="L17" s="15" t="s">
        <v>127</v>
      </c>
      <c r="M17" s="15" t="s">
        <v>127</v>
      </c>
      <c r="N17" s="15" t="s">
        <v>127</v>
      </c>
      <c r="O17" s="15" t="s">
        <v>127</v>
      </c>
      <c r="P17" s="15" t="s">
        <v>127</v>
      </c>
      <c r="Q17" s="15" t="s">
        <v>127</v>
      </c>
      <c r="R17" s="15" t="s">
        <v>127</v>
      </c>
      <c r="S17" s="15" t="s">
        <v>127</v>
      </c>
      <c r="T17" s="15" t="s">
        <v>127</v>
      </c>
      <c r="U17" s="15" t="s">
        <v>127</v>
      </c>
      <c r="V17" s="15" t="s">
        <v>127</v>
      </c>
      <c r="W17" s="15" t="s">
        <v>127</v>
      </c>
      <c r="X17" s="15" t="s">
        <v>127</v>
      </c>
      <c r="Y17" s="15" t="s">
        <v>127</v>
      </c>
      <c r="Z17" s="15" t="s">
        <v>127</v>
      </c>
      <c r="AA17" s="15" t="s">
        <v>127</v>
      </c>
    </row>
    <row r="18" spans="1:28" s="53" customFormat="1" x14ac:dyDescent="0.2">
      <c r="A18" s="11">
        <v>16</v>
      </c>
      <c r="B18" s="12">
        <v>42822</v>
      </c>
      <c r="C18" s="11">
        <v>17113507</v>
      </c>
      <c r="D18" s="13" t="s">
        <v>173</v>
      </c>
      <c r="E18" s="17" t="s">
        <v>174</v>
      </c>
      <c r="F18" s="15" t="s">
        <v>127</v>
      </c>
      <c r="G18" s="15">
        <v>1083.24</v>
      </c>
      <c r="H18" s="15">
        <v>3445.56</v>
      </c>
      <c r="I18" s="15" t="s">
        <v>127</v>
      </c>
      <c r="J18" s="15" t="s">
        <v>127</v>
      </c>
      <c r="K18" s="15" t="s">
        <v>127</v>
      </c>
      <c r="L18" s="15" t="s">
        <v>127</v>
      </c>
      <c r="M18" s="15" t="s">
        <v>127</v>
      </c>
      <c r="N18" s="15" t="s">
        <v>127</v>
      </c>
      <c r="O18" s="15" t="s">
        <v>127</v>
      </c>
      <c r="P18" s="15" t="s">
        <v>127</v>
      </c>
      <c r="Q18" s="15" t="s">
        <v>127</v>
      </c>
      <c r="R18" s="15" t="s">
        <v>127</v>
      </c>
      <c r="S18" s="15" t="s">
        <v>127</v>
      </c>
      <c r="T18" s="15" t="s">
        <v>127</v>
      </c>
      <c r="U18" s="15" t="s">
        <v>127</v>
      </c>
      <c r="V18" s="15" t="s">
        <v>127</v>
      </c>
      <c r="W18" s="15" t="s">
        <v>127</v>
      </c>
      <c r="X18" s="15" t="s">
        <v>127</v>
      </c>
      <c r="Y18" s="15" t="s">
        <v>127</v>
      </c>
      <c r="Z18" s="15" t="s">
        <v>127</v>
      </c>
      <c r="AA18" s="15" t="s">
        <v>127</v>
      </c>
    </row>
    <row r="19" spans="1:28" s="53" customFormat="1" x14ac:dyDescent="0.2">
      <c r="A19" s="3">
        <v>16</v>
      </c>
      <c r="B19" s="12">
        <v>43122</v>
      </c>
      <c r="C19" s="11">
        <v>17113507</v>
      </c>
      <c r="D19" s="13" t="s">
        <v>173</v>
      </c>
      <c r="E19" s="17"/>
      <c r="F19" s="15" t="s">
        <v>127</v>
      </c>
      <c r="G19" s="15" t="s">
        <v>127</v>
      </c>
      <c r="H19" s="15" t="s">
        <v>127</v>
      </c>
      <c r="I19" s="15" t="s">
        <v>127</v>
      </c>
      <c r="J19" s="15" t="s">
        <v>127</v>
      </c>
      <c r="K19" s="15" t="s">
        <v>127</v>
      </c>
      <c r="L19" s="15" t="s">
        <v>127</v>
      </c>
      <c r="M19" s="15" t="s">
        <v>127</v>
      </c>
      <c r="N19" s="15" t="s">
        <v>127</v>
      </c>
      <c r="O19" s="15" t="s">
        <v>127</v>
      </c>
      <c r="P19" s="15" t="s">
        <v>127</v>
      </c>
      <c r="Q19" s="15" t="s">
        <v>127</v>
      </c>
      <c r="R19" s="15" t="s">
        <v>127</v>
      </c>
      <c r="S19" s="15" t="s">
        <v>127</v>
      </c>
      <c r="T19" s="15" t="s">
        <v>127</v>
      </c>
      <c r="U19" s="15" t="s">
        <v>127</v>
      </c>
      <c r="V19" s="15" t="s">
        <v>127</v>
      </c>
      <c r="W19" s="15" t="s">
        <v>127</v>
      </c>
      <c r="X19" s="15" t="s">
        <v>127</v>
      </c>
      <c r="Y19" s="15" t="s">
        <v>127</v>
      </c>
      <c r="Z19" s="15" t="s">
        <v>127</v>
      </c>
      <c r="AA19" s="15" t="s">
        <v>127</v>
      </c>
    </row>
    <row r="20" spans="1:28" s="53" customFormat="1" x14ac:dyDescent="0.2">
      <c r="A20" s="11">
        <v>18</v>
      </c>
      <c r="B20" s="12">
        <v>43598</v>
      </c>
      <c r="C20" s="11">
        <v>17113602</v>
      </c>
      <c r="D20" s="13" t="s">
        <v>175</v>
      </c>
      <c r="E20" s="17"/>
      <c r="F20" s="15" t="s">
        <v>127</v>
      </c>
      <c r="G20" s="15" t="s">
        <v>127</v>
      </c>
      <c r="H20" s="15" t="s">
        <v>127</v>
      </c>
      <c r="I20" s="15" t="s">
        <v>127</v>
      </c>
      <c r="J20" s="15" t="s">
        <v>127</v>
      </c>
      <c r="K20" s="15" t="s">
        <v>127</v>
      </c>
      <c r="L20" s="15" t="s">
        <v>127</v>
      </c>
      <c r="M20" s="15" t="s">
        <v>127</v>
      </c>
      <c r="N20" s="15" t="s">
        <v>127</v>
      </c>
      <c r="O20" s="15" t="s">
        <v>127</v>
      </c>
      <c r="P20" s="15" t="s">
        <v>127</v>
      </c>
      <c r="Q20" s="15" t="s">
        <v>127</v>
      </c>
      <c r="R20" s="15" t="s">
        <v>127</v>
      </c>
      <c r="S20" s="15" t="s">
        <v>127</v>
      </c>
      <c r="T20" s="15" t="s">
        <v>127</v>
      </c>
      <c r="U20" s="15" t="s">
        <v>127</v>
      </c>
      <c r="V20" s="15" t="s">
        <v>127</v>
      </c>
      <c r="W20" s="15" t="s">
        <v>127</v>
      </c>
      <c r="X20" s="15" t="s">
        <v>127</v>
      </c>
      <c r="Y20" s="15" t="s">
        <v>127</v>
      </c>
      <c r="Z20" s="15" t="s">
        <v>127</v>
      </c>
      <c r="AA20" s="15" t="s">
        <v>127</v>
      </c>
      <c r="AB20" s="98"/>
    </row>
    <row r="21" spans="1:28" s="53" customFormat="1" x14ac:dyDescent="0.2">
      <c r="A21" s="11">
        <v>19</v>
      </c>
      <c r="B21" s="12">
        <v>42890</v>
      </c>
      <c r="C21" s="11">
        <v>17113603</v>
      </c>
      <c r="D21" s="13" t="s">
        <v>177</v>
      </c>
      <c r="E21" s="17"/>
      <c r="F21" s="15" t="s">
        <v>127</v>
      </c>
      <c r="G21" s="15">
        <v>535.29999999999995</v>
      </c>
      <c r="H21" s="15">
        <v>369.7</v>
      </c>
      <c r="I21" s="15" t="s">
        <v>127</v>
      </c>
      <c r="J21" s="15" t="s">
        <v>127</v>
      </c>
      <c r="K21" s="15" t="s">
        <v>127</v>
      </c>
      <c r="L21" s="15" t="s">
        <v>127</v>
      </c>
      <c r="M21" s="15" t="s">
        <v>127</v>
      </c>
      <c r="N21" s="15" t="s">
        <v>127</v>
      </c>
      <c r="O21" s="15" t="s">
        <v>127</v>
      </c>
      <c r="P21" s="15" t="s">
        <v>127</v>
      </c>
      <c r="Q21" s="15" t="s">
        <v>127</v>
      </c>
      <c r="R21" s="15" t="s">
        <v>127</v>
      </c>
      <c r="S21" s="15" t="s">
        <v>127</v>
      </c>
      <c r="T21" s="15" t="s">
        <v>127</v>
      </c>
      <c r="U21" s="15" t="s">
        <v>127</v>
      </c>
      <c r="V21" s="15" t="s">
        <v>127</v>
      </c>
      <c r="W21" s="15" t="s">
        <v>127</v>
      </c>
      <c r="X21" s="15" t="s">
        <v>127</v>
      </c>
      <c r="Y21" s="15" t="s">
        <v>127</v>
      </c>
      <c r="Z21" s="15" t="s">
        <v>127</v>
      </c>
      <c r="AA21" s="15" t="s">
        <v>127</v>
      </c>
    </row>
    <row r="22" spans="1:28" s="53" customFormat="1" x14ac:dyDescent="0.2">
      <c r="A22" s="11">
        <v>19</v>
      </c>
      <c r="B22" s="19">
        <v>43117</v>
      </c>
      <c r="C22" s="11">
        <v>17113603</v>
      </c>
      <c r="D22" s="13" t="s">
        <v>177</v>
      </c>
      <c r="E22" s="17"/>
      <c r="F22" s="15" t="s">
        <v>127</v>
      </c>
      <c r="G22" s="15">
        <v>490</v>
      </c>
      <c r="H22" s="15">
        <v>383</v>
      </c>
      <c r="I22" s="15" t="s">
        <v>127</v>
      </c>
      <c r="J22" s="15" t="s">
        <v>127</v>
      </c>
      <c r="K22" s="15" t="s">
        <v>127</v>
      </c>
      <c r="L22" s="15" t="s">
        <v>127</v>
      </c>
      <c r="M22" s="15" t="s">
        <v>127</v>
      </c>
      <c r="N22" s="15" t="s">
        <v>127</v>
      </c>
      <c r="O22" s="15" t="s">
        <v>127</v>
      </c>
      <c r="P22" s="15" t="s">
        <v>127</v>
      </c>
      <c r="Q22" s="15" t="s">
        <v>127</v>
      </c>
      <c r="R22" s="15" t="s">
        <v>127</v>
      </c>
      <c r="S22" s="15" t="s">
        <v>127</v>
      </c>
      <c r="T22" s="15" t="s">
        <v>127</v>
      </c>
      <c r="U22" s="15" t="s">
        <v>127</v>
      </c>
      <c r="V22" s="15" t="s">
        <v>127</v>
      </c>
      <c r="W22" s="15" t="s">
        <v>127</v>
      </c>
      <c r="X22" s="15" t="s">
        <v>127</v>
      </c>
      <c r="Y22" s="15" t="s">
        <v>127</v>
      </c>
      <c r="Z22" s="15" t="s">
        <v>127</v>
      </c>
      <c r="AA22" s="15" t="s">
        <v>127</v>
      </c>
    </row>
    <row r="23" spans="1:28" s="53" customFormat="1" x14ac:dyDescent="0.2">
      <c r="A23" s="11">
        <v>20</v>
      </c>
      <c r="B23" s="12">
        <v>42892</v>
      </c>
      <c r="C23" s="11">
        <v>17113604</v>
      </c>
      <c r="D23" s="13" t="s">
        <v>182</v>
      </c>
      <c r="E23" s="17"/>
      <c r="F23" s="15" t="s">
        <v>127</v>
      </c>
      <c r="G23" s="15" t="s">
        <v>127</v>
      </c>
      <c r="H23" s="15" t="s">
        <v>127</v>
      </c>
      <c r="I23" s="15" t="s">
        <v>127</v>
      </c>
      <c r="J23" s="15" t="s">
        <v>127</v>
      </c>
      <c r="K23" s="15" t="s">
        <v>127</v>
      </c>
      <c r="L23" s="15" t="s">
        <v>127</v>
      </c>
      <c r="M23" s="15" t="s">
        <v>127</v>
      </c>
      <c r="N23" s="15" t="s">
        <v>127</v>
      </c>
      <c r="O23" s="15" t="s">
        <v>127</v>
      </c>
      <c r="P23" s="15" t="s">
        <v>127</v>
      </c>
      <c r="Q23" s="15" t="s">
        <v>127</v>
      </c>
      <c r="R23" s="15" t="s">
        <v>127</v>
      </c>
      <c r="S23" s="15" t="s">
        <v>127</v>
      </c>
      <c r="T23" s="15" t="s">
        <v>127</v>
      </c>
      <c r="U23" s="15" t="s">
        <v>127</v>
      </c>
      <c r="V23" s="15" t="s">
        <v>127</v>
      </c>
      <c r="W23" s="15" t="s">
        <v>127</v>
      </c>
      <c r="X23" s="15" t="s">
        <v>127</v>
      </c>
      <c r="Y23" s="15" t="s">
        <v>127</v>
      </c>
      <c r="Z23" s="15" t="s">
        <v>127</v>
      </c>
      <c r="AA23" s="15" t="s">
        <v>127</v>
      </c>
    </row>
    <row r="24" spans="1:28" s="53" customFormat="1" x14ac:dyDescent="0.2">
      <c r="A24" s="11">
        <v>22</v>
      </c>
      <c r="B24" s="12">
        <v>42892</v>
      </c>
      <c r="C24" s="11">
        <v>17113606</v>
      </c>
      <c r="D24" s="13" t="s">
        <v>186</v>
      </c>
      <c r="E24" s="17"/>
      <c r="F24" s="15" t="s">
        <v>127</v>
      </c>
      <c r="G24" s="15" t="s">
        <v>127</v>
      </c>
      <c r="H24" s="15">
        <v>346.5</v>
      </c>
      <c r="I24" s="15" t="s">
        <v>127</v>
      </c>
      <c r="J24" s="15" t="s">
        <v>127</v>
      </c>
      <c r="K24" s="15" t="s">
        <v>127</v>
      </c>
      <c r="L24" s="15" t="s">
        <v>127</v>
      </c>
      <c r="M24" s="15" t="s">
        <v>127</v>
      </c>
      <c r="N24" s="15" t="s">
        <v>127</v>
      </c>
      <c r="O24" s="15" t="s">
        <v>127</v>
      </c>
      <c r="P24" s="15" t="s">
        <v>127</v>
      </c>
      <c r="Q24" s="15" t="s">
        <v>127</v>
      </c>
      <c r="R24" s="15" t="s">
        <v>127</v>
      </c>
      <c r="S24" s="15" t="s">
        <v>127</v>
      </c>
      <c r="T24" s="15" t="s">
        <v>127</v>
      </c>
      <c r="U24" s="15" t="s">
        <v>127</v>
      </c>
      <c r="V24" s="15" t="s">
        <v>127</v>
      </c>
      <c r="W24" s="15" t="s">
        <v>127</v>
      </c>
      <c r="X24" s="15" t="s">
        <v>127</v>
      </c>
      <c r="Y24" s="15" t="s">
        <v>127</v>
      </c>
      <c r="Z24" s="15" t="s">
        <v>127</v>
      </c>
      <c r="AA24" s="15" t="s">
        <v>127</v>
      </c>
    </row>
    <row r="25" spans="1:28" s="53" customFormat="1" x14ac:dyDescent="0.2">
      <c r="A25" s="11">
        <v>23</v>
      </c>
      <c r="B25" s="12">
        <v>42892</v>
      </c>
      <c r="C25" s="11">
        <v>17113607</v>
      </c>
      <c r="D25" s="13" t="s">
        <v>187</v>
      </c>
      <c r="E25" s="17"/>
      <c r="F25" s="15" t="s">
        <v>127</v>
      </c>
      <c r="G25" s="15" t="s">
        <v>127</v>
      </c>
      <c r="H25" s="15">
        <v>387.8</v>
      </c>
      <c r="I25" s="15" t="s">
        <v>127</v>
      </c>
      <c r="J25" s="15" t="s">
        <v>127</v>
      </c>
      <c r="K25" s="15" t="s">
        <v>127</v>
      </c>
      <c r="L25" s="15" t="s">
        <v>127</v>
      </c>
      <c r="M25" s="15" t="s">
        <v>127</v>
      </c>
      <c r="N25" s="15" t="s">
        <v>127</v>
      </c>
      <c r="O25" s="15" t="s">
        <v>127</v>
      </c>
      <c r="P25" s="15" t="s">
        <v>127</v>
      </c>
      <c r="Q25" s="15" t="s">
        <v>127</v>
      </c>
      <c r="R25" s="15" t="s">
        <v>127</v>
      </c>
      <c r="S25" s="15" t="s">
        <v>127</v>
      </c>
      <c r="T25" s="15" t="s">
        <v>127</v>
      </c>
      <c r="U25" s="15" t="s">
        <v>127</v>
      </c>
      <c r="V25" s="15" t="s">
        <v>127</v>
      </c>
      <c r="W25" s="15" t="s">
        <v>127</v>
      </c>
      <c r="X25" s="15" t="s">
        <v>127</v>
      </c>
      <c r="Y25" s="15" t="s">
        <v>127</v>
      </c>
      <c r="Z25" s="15" t="s">
        <v>127</v>
      </c>
      <c r="AA25" s="15" t="s">
        <v>127</v>
      </c>
    </row>
    <row r="26" spans="1:28" s="53" customFormat="1" x14ac:dyDescent="0.2">
      <c r="A26" s="11">
        <v>24</v>
      </c>
      <c r="B26" s="12">
        <v>42890</v>
      </c>
      <c r="C26" s="11">
        <v>17113609</v>
      </c>
      <c r="D26" s="13" t="s">
        <v>188</v>
      </c>
      <c r="E26" s="17"/>
      <c r="F26" s="15" t="s">
        <v>127</v>
      </c>
      <c r="G26" s="15" t="s">
        <v>127</v>
      </c>
      <c r="H26" s="15" t="s">
        <v>127</v>
      </c>
      <c r="I26" s="15" t="s">
        <v>127</v>
      </c>
      <c r="J26" s="15" t="s">
        <v>127</v>
      </c>
      <c r="K26" s="15" t="s">
        <v>127</v>
      </c>
      <c r="L26" s="15" t="s">
        <v>127</v>
      </c>
      <c r="M26" s="15" t="s">
        <v>127</v>
      </c>
      <c r="N26" s="15" t="s">
        <v>127</v>
      </c>
      <c r="O26" s="15" t="s">
        <v>127</v>
      </c>
      <c r="P26" s="15" t="s">
        <v>127</v>
      </c>
      <c r="Q26" s="15" t="s">
        <v>127</v>
      </c>
      <c r="R26" s="15" t="s">
        <v>127</v>
      </c>
      <c r="S26" s="15" t="s">
        <v>127</v>
      </c>
      <c r="T26" s="15" t="s">
        <v>127</v>
      </c>
      <c r="U26" s="15" t="s">
        <v>127</v>
      </c>
      <c r="V26" s="15" t="s">
        <v>127</v>
      </c>
      <c r="W26" s="15" t="s">
        <v>127</v>
      </c>
      <c r="X26" s="15" t="s">
        <v>127</v>
      </c>
      <c r="Y26" s="15" t="s">
        <v>127</v>
      </c>
      <c r="Z26" s="15" t="s">
        <v>127</v>
      </c>
      <c r="AA26" s="15" t="s">
        <v>127</v>
      </c>
    </row>
    <row r="27" spans="1:28" s="53" customFormat="1" x14ac:dyDescent="0.2">
      <c r="A27" s="3">
        <v>24</v>
      </c>
      <c r="B27" s="19">
        <v>43117</v>
      </c>
      <c r="C27" s="11">
        <v>17113609</v>
      </c>
      <c r="D27" s="17" t="s">
        <v>188</v>
      </c>
      <c r="E27" s="17"/>
      <c r="F27" s="15" t="s">
        <v>127</v>
      </c>
      <c r="G27" s="15">
        <v>1759.1</v>
      </c>
      <c r="H27" s="15">
        <v>1324</v>
      </c>
      <c r="I27" s="15" t="s">
        <v>127</v>
      </c>
      <c r="J27" s="15" t="s">
        <v>127</v>
      </c>
      <c r="K27" s="15" t="s">
        <v>127</v>
      </c>
      <c r="L27" s="15" t="s">
        <v>127</v>
      </c>
      <c r="M27" s="15" t="s">
        <v>127</v>
      </c>
      <c r="N27" s="15" t="s">
        <v>127</v>
      </c>
      <c r="O27" s="15" t="s">
        <v>127</v>
      </c>
      <c r="P27" s="15" t="s">
        <v>127</v>
      </c>
      <c r="Q27" s="15" t="s">
        <v>127</v>
      </c>
      <c r="R27" s="15" t="s">
        <v>127</v>
      </c>
      <c r="S27" s="15" t="s">
        <v>127</v>
      </c>
      <c r="T27" s="15" t="s">
        <v>127</v>
      </c>
      <c r="U27" s="15" t="s">
        <v>127</v>
      </c>
      <c r="V27" s="15" t="s">
        <v>127</v>
      </c>
      <c r="W27" s="15" t="s">
        <v>127</v>
      </c>
      <c r="X27" s="15" t="s">
        <v>127</v>
      </c>
      <c r="Y27" s="15" t="s">
        <v>127</v>
      </c>
      <c r="Z27" s="15" t="s">
        <v>127</v>
      </c>
      <c r="AA27" s="15" t="s">
        <v>127</v>
      </c>
    </row>
    <row r="28" spans="1:28" s="53" customFormat="1" x14ac:dyDescent="0.2">
      <c r="A28" s="11">
        <v>25</v>
      </c>
      <c r="B28" s="12">
        <v>42892</v>
      </c>
      <c r="C28" s="11">
        <v>17113610</v>
      </c>
      <c r="D28" s="13" t="s">
        <v>189</v>
      </c>
      <c r="E28" s="17" t="s">
        <v>285</v>
      </c>
      <c r="F28" s="15" t="s">
        <v>127</v>
      </c>
      <c r="G28" s="15" t="s">
        <v>127</v>
      </c>
      <c r="H28" s="15">
        <v>415.8</v>
      </c>
      <c r="I28" s="15" t="s">
        <v>127</v>
      </c>
      <c r="J28" s="15" t="s">
        <v>127</v>
      </c>
      <c r="K28" s="15" t="s">
        <v>127</v>
      </c>
      <c r="L28" s="15" t="s">
        <v>127</v>
      </c>
      <c r="M28" s="15" t="s">
        <v>127</v>
      </c>
      <c r="N28" s="15" t="s">
        <v>127</v>
      </c>
      <c r="O28" s="15" t="s">
        <v>127</v>
      </c>
      <c r="P28" s="15" t="s">
        <v>127</v>
      </c>
      <c r="Q28" s="15" t="s">
        <v>127</v>
      </c>
      <c r="R28" s="15" t="s">
        <v>127</v>
      </c>
      <c r="S28" s="15" t="s">
        <v>127</v>
      </c>
      <c r="T28" s="15" t="s">
        <v>127</v>
      </c>
      <c r="U28" s="15" t="s">
        <v>127</v>
      </c>
      <c r="V28" s="15" t="s">
        <v>127</v>
      </c>
      <c r="W28" s="15" t="s">
        <v>127</v>
      </c>
      <c r="X28" s="15" t="s">
        <v>127</v>
      </c>
      <c r="Y28" s="15" t="s">
        <v>127</v>
      </c>
      <c r="Z28" s="15" t="s">
        <v>127</v>
      </c>
      <c r="AA28" s="15" t="s">
        <v>127</v>
      </c>
    </row>
    <row r="29" spans="1:28" s="53" customFormat="1" x14ac:dyDescent="0.2">
      <c r="A29" s="11">
        <v>26</v>
      </c>
      <c r="B29" s="12">
        <v>43550</v>
      </c>
      <c r="C29" s="11">
        <v>17113611</v>
      </c>
      <c r="D29" s="13" t="s">
        <v>190</v>
      </c>
      <c r="E29" s="17" t="s">
        <v>191</v>
      </c>
      <c r="F29" s="15" t="s">
        <v>127</v>
      </c>
      <c r="G29" s="15" t="s">
        <v>127</v>
      </c>
      <c r="H29" s="15" t="s">
        <v>130</v>
      </c>
      <c r="I29" s="15" t="s">
        <v>127</v>
      </c>
      <c r="J29" s="15" t="s">
        <v>127</v>
      </c>
      <c r="K29" s="15" t="s">
        <v>127</v>
      </c>
      <c r="L29" s="15" t="s">
        <v>127</v>
      </c>
      <c r="M29" s="15" t="s">
        <v>127</v>
      </c>
      <c r="N29" s="15" t="s">
        <v>127</v>
      </c>
      <c r="O29" s="15" t="s">
        <v>127</v>
      </c>
      <c r="P29" s="15" t="s">
        <v>127</v>
      </c>
      <c r="Q29" s="15" t="s">
        <v>127</v>
      </c>
      <c r="R29" s="15" t="s">
        <v>127</v>
      </c>
      <c r="S29" s="15" t="s">
        <v>127</v>
      </c>
      <c r="T29" s="15" t="s">
        <v>127</v>
      </c>
      <c r="U29" s="15" t="s">
        <v>127</v>
      </c>
      <c r="V29" s="15" t="s">
        <v>127</v>
      </c>
      <c r="W29" s="15" t="s">
        <v>127</v>
      </c>
      <c r="X29" s="15" t="s">
        <v>127</v>
      </c>
      <c r="Y29" s="15" t="s">
        <v>127</v>
      </c>
      <c r="Z29" s="15" t="s">
        <v>127</v>
      </c>
      <c r="AA29" s="15" t="s">
        <v>127</v>
      </c>
    </row>
    <row r="30" spans="1:28" s="53" customFormat="1" x14ac:dyDescent="0.2">
      <c r="A30" s="11">
        <v>26</v>
      </c>
      <c r="B30" s="12">
        <v>43599</v>
      </c>
      <c r="C30" s="11">
        <v>17113611</v>
      </c>
      <c r="D30" s="13" t="s">
        <v>190</v>
      </c>
      <c r="E30" s="17"/>
      <c r="F30" s="15" t="s">
        <v>127</v>
      </c>
      <c r="G30" s="15" t="s">
        <v>127</v>
      </c>
      <c r="H30" s="15" t="s">
        <v>127</v>
      </c>
      <c r="I30" s="15" t="s">
        <v>127</v>
      </c>
      <c r="J30" s="15" t="s">
        <v>127</v>
      </c>
      <c r="K30" s="15" t="s">
        <v>127</v>
      </c>
      <c r="L30" s="15" t="s">
        <v>127</v>
      </c>
      <c r="M30" s="15" t="s">
        <v>127</v>
      </c>
      <c r="N30" s="15" t="s">
        <v>127</v>
      </c>
      <c r="O30" s="15" t="s">
        <v>127</v>
      </c>
      <c r="P30" s="15" t="s">
        <v>127</v>
      </c>
      <c r="Q30" s="15" t="s">
        <v>127</v>
      </c>
      <c r="R30" s="15" t="s">
        <v>127</v>
      </c>
      <c r="S30" s="15" t="s">
        <v>127</v>
      </c>
      <c r="T30" s="15" t="s">
        <v>127</v>
      </c>
      <c r="U30" s="15" t="s">
        <v>127</v>
      </c>
      <c r="V30" s="15" t="s">
        <v>127</v>
      </c>
      <c r="W30" s="15" t="s">
        <v>127</v>
      </c>
      <c r="X30" s="15" t="s">
        <v>127</v>
      </c>
      <c r="Y30" s="15" t="s">
        <v>127</v>
      </c>
      <c r="Z30" s="15" t="s">
        <v>127</v>
      </c>
      <c r="AA30" s="15" t="s">
        <v>127</v>
      </c>
    </row>
    <row r="31" spans="1:28" s="53" customFormat="1" x14ac:dyDescent="0.2">
      <c r="A31" s="11">
        <v>27</v>
      </c>
      <c r="B31" s="12">
        <v>40932</v>
      </c>
      <c r="C31" s="11">
        <v>17113612</v>
      </c>
      <c r="D31" s="13" t="s">
        <v>192</v>
      </c>
      <c r="E31" s="17"/>
      <c r="F31" s="15" t="s">
        <v>127</v>
      </c>
      <c r="G31" s="15" t="s">
        <v>127</v>
      </c>
      <c r="H31" s="15">
        <v>343</v>
      </c>
      <c r="I31" s="15" t="s">
        <v>127</v>
      </c>
      <c r="J31" s="15" t="s">
        <v>127</v>
      </c>
      <c r="K31" s="15" t="s">
        <v>127</v>
      </c>
      <c r="L31" s="15" t="s">
        <v>127</v>
      </c>
      <c r="M31" s="15" t="s">
        <v>127</v>
      </c>
      <c r="N31" s="15" t="s">
        <v>127</v>
      </c>
      <c r="O31" s="15" t="s">
        <v>127</v>
      </c>
      <c r="P31" s="15" t="s">
        <v>127</v>
      </c>
      <c r="Q31" s="15" t="s">
        <v>127</v>
      </c>
      <c r="R31" s="15" t="s">
        <v>127</v>
      </c>
      <c r="S31" s="15" t="s">
        <v>127</v>
      </c>
      <c r="T31" s="15" t="s">
        <v>127</v>
      </c>
      <c r="U31" s="15" t="s">
        <v>127</v>
      </c>
      <c r="V31" s="15" t="s">
        <v>127</v>
      </c>
      <c r="W31" s="15" t="s">
        <v>127</v>
      </c>
      <c r="X31" s="15" t="s">
        <v>127</v>
      </c>
      <c r="Y31" s="15" t="s">
        <v>127</v>
      </c>
      <c r="Z31" s="15" t="s">
        <v>127</v>
      </c>
      <c r="AA31" s="15" t="s">
        <v>127</v>
      </c>
    </row>
    <row r="32" spans="1:28" s="53" customFormat="1" x14ac:dyDescent="0.2">
      <c r="A32" s="11">
        <v>27</v>
      </c>
      <c r="B32" s="12">
        <v>40944</v>
      </c>
      <c r="C32" s="11">
        <v>17113612</v>
      </c>
      <c r="D32" s="13" t="s">
        <v>192</v>
      </c>
      <c r="E32" s="17"/>
      <c r="F32" s="15" t="s">
        <v>127</v>
      </c>
      <c r="G32" s="15" t="s">
        <v>157</v>
      </c>
      <c r="H32" s="15">
        <v>2557</v>
      </c>
      <c r="I32" s="15" t="s">
        <v>127</v>
      </c>
      <c r="J32" s="15" t="s">
        <v>127</v>
      </c>
      <c r="K32" s="15" t="s">
        <v>127</v>
      </c>
      <c r="L32" s="15" t="s">
        <v>127</v>
      </c>
      <c r="M32" s="15" t="s">
        <v>127</v>
      </c>
      <c r="N32" s="15" t="s">
        <v>127</v>
      </c>
      <c r="O32" s="15" t="s">
        <v>127</v>
      </c>
      <c r="P32" s="15" t="s">
        <v>127</v>
      </c>
      <c r="Q32" s="15" t="s">
        <v>127</v>
      </c>
      <c r="R32" s="15" t="s">
        <v>127</v>
      </c>
      <c r="S32" s="15" t="s">
        <v>127</v>
      </c>
      <c r="T32" s="15" t="s">
        <v>127</v>
      </c>
      <c r="U32" s="15" t="s">
        <v>127</v>
      </c>
      <c r="V32" s="15" t="s">
        <v>127</v>
      </c>
      <c r="W32" s="15" t="s">
        <v>127</v>
      </c>
      <c r="X32" s="15" t="s">
        <v>127</v>
      </c>
      <c r="Y32" s="15" t="s">
        <v>127</v>
      </c>
      <c r="Z32" s="15" t="s">
        <v>127</v>
      </c>
      <c r="AA32" s="15" t="s">
        <v>127</v>
      </c>
    </row>
    <row r="33" spans="1:27" s="53" customFormat="1" x14ac:dyDescent="0.2">
      <c r="A33" s="11">
        <v>27</v>
      </c>
      <c r="B33" s="12">
        <v>41018</v>
      </c>
      <c r="C33" s="11">
        <v>17113612</v>
      </c>
      <c r="D33" s="13" t="s">
        <v>192</v>
      </c>
      <c r="E33" s="17"/>
      <c r="F33" s="15" t="s">
        <v>127</v>
      </c>
      <c r="G33" s="15" t="s">
        <v>157</v>
      </c>
      <c r="H33" s="15">
        <v>5200</v>
      </c>
      <c r="I33" s="15" t="s">
        <v>127</v>
      </c>
      <c r="J33" s="15" t="s">
        <v>127</v>
      </c>
      <c r="K33" s="15" t="s">
        <v>127</v>
      </c>
      <c r="L33" s="15" t="s">
        <v>127</v>
      </c>
      <c r="M33" s="15" t="s">
        <v>127</v>
      </c>
      <c r="N33" s="15" t="s">
        <v>127</v>
      </c>
      <c r="O33" s="15" t="s">
        <v>127</v>
      </c>
      <c r="P33" s="15" t="s">
        <v>127</v>
      </c>
      <c r="Q33" s="15" t="s">
        <v>127</v>
      </c>
      <c r="R33" s="15" t="s">
        <v>127</v>
      </c>
      <c r="S33" s="15" t="s">
        <v>127</v>
      </c>
      <c r="T33" s="15" t="s">
        <v>127</v>
      </c>
      <c r="U33" s="15" t="s">
        <v>127</v>
      </c>
      <c r="V33" s="15" t="s">
        <v>127</v>
      </c>
      <c r="W33" s="15" t="s">
        <v>127</v>
      </c>
      <c r="X33" s="15" t="s">
        <v>127</v>
      </c>
      <c r="Y33" s="15" t="s">
        <v>127</v>
      </c>
      <c r="Z33" s="15" t="s">
        <v>127</v>
      </c>
      <c r="AA33" s="15" t="s">
        <v>127</v>
      </c>
    </row>
    <row r="34" spans="1:27" s="53" customFormat="1" x14ac:dyDescent="0.2">
      <c r="A34" s="11">
        <v>27</v>
      </c>
      <c r="B34" s="12">
        <v>42914</v>
      </c>
      <c r="C34" s="11">
        <v>17113612</v>
      </c>
      <c r="D34" s="13" t="s">
        <v>192</v>
      </c>
      <c r="E34" s="17" t="s">
        <v>285</v>
      </c>
      <c r="F34" s="15" t="s">
        <v>127</v>
      </c>
      <c r="G34" s="15">
        <v>482.5</v>
      </c>
      <c r="H34" s="15">
        <v>445.7</v>
      </c>
      <c r="I34" s="15" t="s">
        <v>127</v>
      </c>
      <c r="J34" s="15" t="s">
        <v>127</v>
      </c>
      <c r="K34" s="15" t="s">
        <v>127</v>
      </c>
      <c r="L34" s="15" t="s">
        <v>127</v>
      </c>
      <c r="M34" s="15" t="s">
        <v>127</v>
      </c>
      <c r="N34" s="15" t="s">
        <v>127</v>
      </c>
      <c r="O34" s="15" t="s">
        <v>127</v>
      </c>
      <c r="P34" s="15" t="s">
        <v>127</v>
      </c>
      <c r="Q34" s="15" t="s">
        <v>127</v>
      </c>
      <c r="R34" s="15" t="s">
        <v>127</v>
      </c>
      <c r="S34" s="15" t="s">
        <v>127</v>
      </c>
      <c r="T34" s="15" t="s">
        <v>127</v>
      </c>
      <c r="U34" s="15" t="s">
        <v>127</v>
      </c>
      <c r="V34" s="15" t="s">
        <v>127</v>
      </c>
      <c r="W34" s="15" t="s">
        <v>127</v>
      </c>
      <c r="X34" s="15" t="s">
        <v>127</v>
      </c>
      <c r="Y34" s="15" t="s">
        <v>127</v>
      </c>
      <c r="Z34" s="15" t="s">
        <v>127</v>
      </c>
      <c r="AA34" s="15" t="s">
        <v>127</v>
      </c>
    </row>
    <row r="35" spans="1:27" s="53" customFormat="1" x14ac:dyDescent="0.2">
      <c r="A35" s="11">
        <v>28</v>
      </c>
      <c r="B35" s="12">
        <v>40932</v>
      </c>
      <c r="C35" s="11">
        <v>17113613</v>
      </c>
      <c r="D35" s="13" t="s">
        <v>195</v>
      </c>
      <c r="E35" s="17" t="s">
        <v>284</v>
      </c>
      <c r="F35" s="15" t="s">
        <v>127</v>
      </c>
      <c r="G35" s="15">
        <v>706</v>
      </c>
      <c r="H35" s="15">
        <v>1357</v>
      </c>
      <c r="I35" s="15" t="s">
        <v>127</v>
      </c>
      <c r="J35" s="15" t="s">
        <v>127</v>
      </c>
      <c r="K35" s="15" t="s">
        <v>127</v>
      </c>
      <c r="L35" s="15" t="s">
        <v>127</v>
      </c>
      <c r="M35" s="15" t="s">
        <v>127</v>
      </c>
      <c r="N35" s="15" t="s">
        <v>127</v>
      </c>
      <c r="O35" s="15" t="s">
        <v>127</v>
      </c>
      <c r="P35" s="15" t="s">
        <v>127</v>
      </c>
      <c r="Q35" s="15" t="s">
        <v>127</v>
      </c>
      <c r="R35" s="15" t="s">
        <v>127</v>
      </c>
      <c r="S35" s="15" t="s">
        <v>127</v>
      </c>
      <c r="T35" s="15" t="s">
        <v>127</v>
      </c>
      <c r="U35" s="15" t="s">
        <v>127</v>
      </c>
      <c r="V35" s="15" t="s">
        <v>127</v>
      </c>
      <c r="W35" s="15" t="s">
        <v>127</v>
      </c>
      <c r="X35" s="15" t="s">
        <v>127</v>
      </c>
      <c r="Y35" s="15" t="s">
        <v>127</v>
      </c>
      <c r="Z35" s="15" t="s">
        <v>127</v>
      </c>
      <c r="AA35" s="15" t="s">
        <v>127</v>
      </c>
    </row>
    <row r="36" spans="1:27" s="53" customFormat="1" x14ac:dyDescent="0.2">
      <c r="A36" s="11">
        <v>28</v>
      </c>
      <c r="B36" s="12">
        <v>41058</v>
      </c>
      <c r="C36" s="11">
        <v>17113613</v>
      </c>
      <c r="D36" s="13" t="s">
        <v>195</v>
      </c>
      <c r="E36" s="17"/>
      <c r="F36" s="15" t="s">
        <v>127</v>
      </c>
      <c r="G36" s="15" t="s">
        <v>127</v>
      </c>
      <c r="H36" s="15">
        <v>390</v>
      </c>
      <c r="I36" s="15" t="s">
        <v>127</v>
      </c>
      <c r="J36" s="15" t="s">
        <v>127</v>
      </c>
      <c r="K36" s="15" t="s">
        <v>127</v>
      </c>
      <c r="L36" s="15" t="s">
        <v>127</v>
      </c>
      <c r="M36" s="15" t="s">
        <v>127</v>
      </c>
      <c r="N36" s="15" t="s">
        <v>127</v>
      </c>
      <c r="O36" s="15" t="s">
        <v>127</v>
      </c>
      <c r="P36" s="15" t="s">
        <v>127</v>
      </c>
      <c r="Q36" s="15" t="s">
        <v>127</v>
      </c>
      <c r="R36" s="15" t="s">
        <v>127</v>
      </c>
      <c r="S36" s="15" t="s">
        <v>127</v>
      </c>
      <c r="T36" s="15" t="s">
        <v>127</v>
      </c>
      <c r="U36" s="15" t="s">
        <v>127</v>
      </c>
      <c r="V36" s="15" t="s">
        <v>127</v>
      </c>
      <c r="W36" s="15" t="s">
        <v>127</v>
      </c>
      <c r="X36" s="15" t="s">
        <v>127</v>
      </c>
      <c r="Y36" s="15" t="s">
        <v>127</v>
      </c>
      <c r="Z36" s="15" t="s">
        <v>127</v>
      </c>
      <c r="AA36" s="15" t="s">
        <v>127</v>
      </c>
    </row>
    <row r="37" spans="1:27" s="53" customFormat="1" ht="15" customHeight="1" x14ac:dyDescent="0.2">
      <c r="A37" s="11">
        <v>28</v>
      </c>
      <c r="B37" s="12">
        <v>42870</v>
      </c>
      <c r="C37" s="11">
        <v>17113613</v>
      </c>
      <c r="D37" s="13" t="s">
        <v>195</v>
      </c>
      <c r="E37" s="17" t="s">
        <v>285</v>
      </c>
      <c r="F37" s="15" t="s">
        <v>127</v>
      </c>
      <c r="G37" s="15" t="s">
        <v>127</v>
      </c>
      <c r="H37" s="15">
        <v>624.70000000000005</v>
      </c>
      <c r="I37" s="15" t="s">
        <v>127</v>
      </c>
      <c r="J37" s="15" t="s">
        <v>127</v>
      </c>
      <c r="K37" s="15" t="s">
        <v>127</v>
      </c>
      <c r="L37" s="15" t="s">
        <v>127</v>
      </c>
      <c r="M37" s="15" t="s">
        <v>127</v>
      </c>
      <c r="N37" s="15" t="s">
        <v>127</v>
      </c>
      <c r="O37" s="15" t="s">
        <v>127</v>
      </c>
      <c r="P37" s="15" t="s">
        <v>127</v>
      </c>
      <c r="Q37" s="15" t="s">
        <v>127</v>
      </c>
      <c r="R37" s="15" t="s">
        <v>127</v>
      </c>
      <c r="S37" s="15" t="s">
        <v>127</v>
      </c>
      <c r="T37" s="15" t="s">
        <v>127</v>
      </c>
      <c r="U37" s="15" t="s">
        <v>127</v>
      </c>
      <c r="V37" s="15" t="s">
        <v>127</v>
      </c>
      <c r="W37" s="15" t="s">
        <v>127</v>
      </c>
      <c r="X37" s="15" t="s">
        <v>127</v>
      </c>
      <c r="Y37" s="15" t="s">
        <v>127</v>
      </c>
      <c r="Z37" s="15" t="s">
        <v>127</v>
      </c>
      <c r="AA37" s="15" t="s">
        <v>127</v>
      </c>
    </row>
    <row r="38" spans="1:27" s="53" customFormat="1" x14ac:dyDescent="0.2">
      <c r="A38" s="11">
        <v>28</v>
      </c>
      <c r="B38" s="19">
        <v>43111</v>
      </c>
      <c r="C38" s="11">
        <v>17113613</v>
      </c>
      <c r="D38" s="17" t="s">
        <v>195</v>
      </c>
      <c r="E38" s="17"/>
      <c r="F38" s="15" t="s">
        <v>127</v>
      </c>
      <c r="G38" s="15" t="s">
        <v>127</v>
      </c>
      <c r="H38" s="15" t="s">
        <v>130</v>
      </c>
      <c r="I38" s="15" t="s">
        <v>127</v>
      </c>
      <c r="J38" s="15" t="s">
        <v>127</v>
      </c>
      <c r="K38" s="15" t="s">
        <v>127</v>
      </c>
      <c r="L38" s="15" t="s">
        <v>127</v>
      </c>
      <c r="M38" s="15" t="s">
        <v>127</v>
      </c>
      <c r="N38" s="15" t="s">
        <v>127</v>
      </c>
      <c r="O38" s="15" t="s">
        <v>127</v>
      </c>
      <c r="P38" s="15" t="s">
        <v>127</v>
      </c>
      <c r="Q38" s="15" t="s">
        <v>127</v>
      </c>
      <c r="R38" s="15" t="s">
        <v>127</v>
      </c>
      <c r="S38" s="15" t="s">
        <v>127</v>
      </c>
      <c r="T38" s="15" t="s">
        <v>127</v>
      </c>
      <c r="U38" s="15" t="s">
        <v>127</v>
      </c>
      <c r="V38" s="15" t="s">
        <v>127</v>
      </c>
      <c r="W38" s="15" t="s">
        <v>127</v>
      </c>
      <c r="X38" s="15" t="s">
        <v>127</v>
      </c>
      <c r="Y38" s="15" t="s">
        <v>127</v>
      </c>
      <c r="Z38" s="15" t="s">
        <v>127</v>
      </c>
      <c r="AA38" s="15" t="s">
        <v>127</v>
      </c>
    </row>
    <row r="39" spans="1:27" s="53" customFormat="1" x14ac:dyDescent="0.2">
      <c r="A39" s="11">
        <v>29</v>
      </c>
      <c r="B39" s="12">
        <v>42880</v>
      </c>
      <c r="C39" s="11">
        <v>17113614</v>
      </c>
      <c r="D39" s="13" t="s">
        <v>200</v>
      </c>
      <c r="E39" s="17"/>
      <c r="F39" s="15" t="s">
        <v>127</v>
      </c>
      <c r="G39" s="15" t="s">
        <v>127</v>
      </c>
      <c r="H39" s="15" t="s">
        <v>127</v>
      </c>
      <c r="I39" s="15" t="s">
        <v>127</v>
      </c>
      <c r="J39" s="15" t="s">
        <v>127</v>
      </c>
      <c r="K39" s="15" t="s">
        <v>127</v>
      </c>
      <c r="L39" s="15" t="s">
        <v>127</v>
      </c>
      <c r="M39" s="15" t="s">
        <v>127</v>
      </c>
      <c r="N39" s="15" t="s">
        <v>127</v>
      </c>
      <c r="O39" s="15" t="s">
        <v>127</v>
      </c>
      <c r="P39" s="15" t="s">
        <v>127</v>
      </c>
      <c r="Q39" s="15" t="s">
        <v>127</v>
      </c>
      <c r="R39" s="15" t="s">
        <v>127</v>
      </c>
      <c r="S39" s="15" t="s">
        <v>127</v>
      </c>
      <c r="T39" s="15" t="s">
        <v>127</v>
      </c>
      <c r="U39" s="15" t="s">
        <v>127</v>
      </c>
      <c r="V39" s="15" t="s">
        <v>127</v>
      </c>
      <c r="W39" s="15" t="s">
        <v>127</v>
      </c>
      <c r="X39" s="15" t="s">
        <v>127</v>
      </c>
      <c r="Y39" s="15" t="s">
        <v>127</v>
      </c>
      <c r="Z39" s="15" t="s">
        <v>127</v>
      </c>
      <c r="AA39" s="15" t="s">
        <v>127</v>
      </c>
    </row>
    <row r="40" spans="1:27" s="53" customFormat="1" x14ac:dyDescent="0.2">
      <c r="A40" s="11">
        <v>29</v>
      </c>
      <c r="B40" s="19">
        <v>43117</v>
      </c>
      <c r="C40" s="11">
        <v>17113614</v>
      </c>
      <c r="D40" s="13" t="s">
        <v>200</v>
      </c>
      <c r="E40" s="17"/>
      <c r="F40" s="15" t="s">
        <v>127</v>
      </c>
      <c r="G40" s="15" t="s">
        <v>127</v>
      </c>
      <c r="H40" s="15">
        <v>390.2</v>
      </c>
      <c r="I40" s="15" t="s">
        <v>127</v>
      </c>
      <c r="J40" s="15" t="s">
        <v>127</v>
      </c>
      <c r="K40" s="15" t="s">
        <v>127</v>
      </c>
      <c r="L40" s="15" t="s">
        <v>127</v>
      </c>
      <c r="M40" s="15" t="s">
        <v>127</v>
      </c>
      <c r="N40" s="15" t="s">
        <v>127</v>
      </c>
      <c r="O40" s="15" t="s">
        <v>127</v>
      </c>
      <c r="P40" s="15" t="s">
        <v>127</v>
      </c>
      <c r="Q40" s="15" t="s">
        <v>127</v>
      </c>
      <c r="R40" s="15" t="s">
        <v>127</v>
      </c>
      <c r="S40" s="15" t="s">
        <v>127</v>
      </c>
      <c r="T40" s="15" t="s">
        <v>127</v>
      </c>
      <c r="U40" s="15" t="s">
        <v>127</v>
      </c>
      <c r="V40" s="15" t="s">
        <v>127</v>
      </c>
      <c r="W40" s="15" t="s">
        <v>127</v>
      </c>
      <c r="X40" s="15" t="s">
        <v>127</v>
      </c>
      <c r="Y40" s="15" t="s">
        <v>127</v>
      </c>
      <c r="Z40" s="15" t="s">
        <v>127</v>
      </c>
      <c r="AA40" s="15" t="s">
        <v>127</v>
      </c>
    </row>
    <row r="41" spans="1:27" s="53" customFormat="1" x14ac:dyDescent="0.2">
      <c r="A41" s="11">
        <v>29</v>
      </c>
      <c r="B41" s="12">
        <v>43514</v>
      </c>
      <c r="C41" s="11">
        <v>17113614</v>
      </c>
      <c r="D41" s="13" t="s">
        <v>200</v>
      </c>
      <c r="E41" s="17"/>
      <c r="F41" s="15" t="s">
        <v>127</v>
      </c>
      <c r="G41" s="15" t="s">
        <v>127</v>
      </c>
      <c r="H41" s="15" t="s">
        <v>130</v>
      </c>
      <c r="I41" s="15" t="s">
        <v>127</v>
      </c>
      <c r="J41" s="15" t="s">
        <v>127</v>
      </c>
      <c r="K41" s="15" t="s">
        <v>127</v>
      </c>
      <c r="L41" s="15" t="s">
        <v>127</v>
      </c>
      <c r="M41" s="15" t="s">
        <v>127</v>
      </c>
      <c r="N41" s="15" t="s">
        <v>127</v>
      </c>
      <c r="O41" s="15" t="s">
        <v>127</v>
      </c>
      <c r="P41" s="15" t="s">
        <v>127</v>
      </c>
      <c r="Q41" s="15" t="s">
        <v>127</v>
      </c>
      <c r="R41" s="15" t="s">
        <v>127</v>
      </c>
      <c r="S41" s="15" t="s">
        <v>127</v>
      </c>
      <c r="T41" s="15" t="s">
        <v>127</v>
      </c>
      <c r="U41" s="15" t="s">
        <v>127</v>
      </c>
      <c r="V41" s="15" t="s">
        <v>127</v>
      </c>
      <c r="W41" s="15" t="s">
        <v>127</v>
      </c>
      <c r="X41" s="15" t="s">
        <v>127</v>
      </c>
      <c r="Y41" s="15" t="s">
        <v>127</v>
      </c>
      <c r="Z41" s="15" t="s">
        <v>127</v>
      </c>
      <c r="AA41" s="15" t="s">
        <v>127</v>
      </c>
    </row>
    <row r="42" spans="1:27" s="53" customFormat="1" ht="15" customHeight="1" x14ac:dyDescent="0.2">
      <c r="A42" s="11">
        <v>30</v>
      </c>
      <c r="B42" s="12">
        <v>42869</v>
      </c>
      <c r="C42" s="11">
        <v>17113615</v>
      </c>
      <c r="D42" s="13" t="s">
        <v>202</v>
      </c>
      <c r="E42" s="17"/>
      <c r="F42" s="15" t="s">
        <v>127</v>
      </c>
      <c r="G42" s="15" t="s">
        <v>127</v>
      </c>
      <c r="H42" s="15" t="s">
        <v>127</v>
      </c>
      <c r="I42" s="15" t="s">
        <v>127</v>
      </c>
      <c r="J42" s="15" t="s">
        <v>127</v>
      </c>
      <c r="K42" s="15" t="s">
        <v>127</v>
      </c>
      <c r="L42" s="15" t="s">
        <v>127</v>
      </c>
      <c r="M42" s="15" t="s">
        <v>127</v>
      </c>
      <c r="N42" s="15" t="s">
        <v>127</v>
      </c>
      <c r="O42" s="15" t="s">
        <v>127</v>
      </c>
      <c r="P42" s="15" t="s">
        <v>127</v>
      </c>
      <c r="Q42" s="15" t="s">
        <v>127</v>
      </c>
      <c r="R42" s="15" t="s">
        <v>127</v>
      </c>
      <c r="S42" s="15" t="s">
        <v>127</v>
      </c>
      <c r="T42" s="15" t="s">
        <v>127</v>
      </c>
      <c r="U42" s="15" t="s">
        <v>127</v>
      </c>
      <c r="V42" s="15" t="s">
        <v>127</v>
      </c>
      <c r="W42" s="15" t="s">
        <v>127</v>
      </c>
      <c r="X42" s="15" t="s">
        <v>127</v>
      </c>
      <c r="Y42" s="15" t="s">
        <v>127</v>
      </c>
      <c r="Z42" s="15" t="s">
        <v>127</v>
      </c>
      <c r="AA42" s="15" t="s">
        <v>127</v>
      </c>
    </row>
    <row r="43" spans="1:27" s="53" customFormat="1" x14ac:dyDescent="0.2">
      <c r="A43" s="11">
        <v>30</v>
      </c>
      <c r="B43" s="19">
        <v>43111</v>
      </c>
      <c r="C43" s="11">
        <v>17113615</v>
      </c>
      <c r="D43" s="13" t="s">
        <v>202</v>
      </c>
      <c r="E43" s="17"/>
      <c r="F43" s="15" t="s">
        <v>127</v>
      </c>
      <c r="G43" s="15">
        <v>621.29999999999995</v>
      </c>
      <c r="H43" s="15">
        <v>736.6</v>
      </c>
      <c r="I43" s="15" t="s">
        <v>127</v>
      </c>
      <c r="J43" s="15" t="s">
        <v>127</v>
      </c>
      <c r="K43" s="15" t="s">
        <v>127</v>
      </c>
      <c r="L43" s="15" t="s">
        <v>127</v>
      </c>
      <c r="M43" s="15" t="s">
        <v>127</v>
      </c>
      <c r="N43" s="15" t="s">
        <v>127</v>
      </c>
      <c r="O43" s="15" t="s">
        <v>127</v>
      </c>
      <c r="P43" s="15" t="s">
        <v>127</v>
      </c>
      <c r="Q43" s="15" t="s">
        <v>127</v>
      </c>
      <c r="R43" s="15" t="s">
        <v>127</v>
      </c>
      <c r="S43" s="15" t="s">
        <v>127</v>
      </c>
      <c r="T43" s="15" t="s">
        <v>127</v>
      </c>
      <c r="U43" s="15" t="s">
        <v>127</v>
      </c>
      <c r="V43" s="15" t="s">
        <v>127</v>
      </c>
      <c r="W43" s="15" t="s">
        <v>127</v>
      </c>
      <c r="X43" s="15" t="s">
        <v>127</v>
      </c>
      <c r="Y43" s="15" t="s">
        <v>127</v>
      </c>
      <c r="Z43" s="15" t="s">
        <v>127</v>
      </c>
      <c r="AA43" s="15" t="s">
        <v>127</v>
      </c>
    </row>
    <row r="44" spans="1:27" s="53" customFormat="1" x14ac:dyDescent="0.2">
      <c r="A44" s="11">
        <v>31</v>
      </c>
      <c r="B44" s="12">
        <v>42869</v>
      </c>
      <c r="C44" s="11">
        <v>17113616</v>
      </c>
      <c r="D44" s="13" t="s">
        <v>203</v>
      </c>
      <c r="E44" s="17"/>
      <c r="F44" s="15" t="s">
        <v>127</v>
      </c>
      <c r="G44" s="15" t="s">
        <v>127</v>
      </c>
      <c r="H44" s="15" t="s">
        <v>127</v>
      </c>
      <c r="I44" s="15" t="s">
        <v>127</v>
      </c>
      <c r="J44" s="15" t="s">
        <v>127</v>
      </c>
      <c r="K44" s="15" t="s">
        <v>127</v>
      </c>
      <c r="L44" s="15" t="s">
        <v>127</v>
      </c>
      <c r="M44" s="15" t="s">
        <v>127</v>
      </c>
      <c r="N44" s="15" t="s">
        <v>127</v>
      </c>
      <c r="O44" s="15" t="s">
        <v>127</v>
      </c>
      <c r="P44" s="15" t="s">
        <v>127</v>
      </c>
      <c r="Q44" s="15" t="s">
        <v>127</v>
      </c>
      <c r="R44" s="15" t="s">
        <v>127</v>
      </c>
      <c r="S44" s="15" t="s">
        <v>127</v>
      </c>
      <c r="T44" s="15" t="s">
        <v>127</v>
      </c>
      <c r="U44" s="15" t="s">
        <v>127</v>
      </c>
      <c r="V44" s="15" t="s">
        <v>127</v>
      </c>
      <c r="W44" s="15" t="s">
        <v>127</v>
      </c>
      <c r="X44" s="15" t="s">
        <v>127</v>
      </c>
      <c r="Y44" s="15" t="s">
        <v>127</v>
      </c>
      <c r="Z44" s="15" t="s">
        <v>127</v>
      </c>
      <c r="AA44" s="15" t="s">
        <v>127</v>
      </c>
    </row>
    <row r="45" spans="1:27" s="53" customFormat="1" x14ac:dyDescent="0.2">
      <c r="A45" s="11">
        <v>31</v>
      </c>
      <c r="B45" s="19">
        <v>43111</v>
      </c>
      <c r="C45" s="11">
        <v>17113616</v>
      </c>
      <c r="D45" s="13" t="s">
        <v>203</v>
      </c>
      <c r="E45" s="17"/>
      <c r="F45" s="15" t="s">
        <v>127</v>
      </c>
      <c r="G45" s="15" t="s">
        <v>127</v>
      </c>
      <c r="H45" s="15" t="s">
        <v>127</v>
      </c>
      <c r="I45" s="15" t="s">
        <v>127</v>
      </c>
      <c r="J45" s="15" t="s">
        <v>127</v>
      </c>
      <c r="K45" s="15" t="s">
        <v>127</v>
      </c>
      <c r="L45" s="15" t="s">
        <v>127</v>
      </c>
      <c r="M45" s="15" t="s">
        <v>127</v>
      </c>
      <c r="N45" s="15" t="s">
        <v>127</v>
      </c>
      <c r="O45" s="15" t="s">
        <v>127</v>
      </c>
      <c r="P45" s="15" t="s">
        <v>127</v>
      </c>
      <c r="Q45" s="15" t="s">
        <v>127</v>
      </c>
      <c r="R45" s="15" t="s">
        <v>127</v>
      </c>
      <c r="S45" s="15" t="s">
        <v>127</v>
      </c>
      <c r="T45" s="15" t="s">
        <v>127</v>
      </c>
      <c r="U45" s="15" t="s">
        <v>127</v>
      </c>
      <c r="V45" s="15" t="s">
        <v>127</v>
      </c>
      <c r="W45" s="15" t="s">
        <v>127</v>
      </c>
      <c r="X45" s="15" t="s">
        <v>127</v>
      </c>
      <c r="Y45" s="15" t="s">
        <v>127</v>
      </c>
      <c r="Z45" s="15" t="s">
        <v>127</v>
      </c>
      <c r="AA45" s="15" t="s">
        <v>127</v>
      </c>
    </row>
    <row r="46" spans="1:27" s="53" customFormat="1" ht="15" customHeight="1" x14ac:dyDescent="0.2">
      <c r="A46" s="11">
        <v>32</v>
      </c>
      <c r="B46" s="12">
        <v>42870</v>
      </c>
      <c r="C46" s="11">
        <v>17113617</v>
      </c>
      <c r="D46" s="13" t="s">
        <v>204</v>
      </c>
      <c r="E46" s="17" t="s">
        <v>285</v>
      </c>
      <c r="F46" s="15" t="s">
        <v>127</v>
      </c>
      <c r="G46" s="15" t="s">
        <v>127</v>
      </c>
      <c r="H46" s="15">
        <v>734</v>
      </c>
      <c r="I46" s="15" t="s">
        <v>127</v>
      </c>
      <c r="J46" s="15" t="s">
        <v>127</v>
      </c>
      <c r="K46" s="15" t="s">
        <v>127</v>
      </c>
      <c r="L46" s="15" t="s">
        <v>127</v>
      </c>
      <c r="M46" s="15" t="s">
        <v>127</v>
      </c>
      <c r="N46" s="15" t="s">
        <v>127</v>
      </c>
      <c r="O46" s="15" t="s">
        <v>127</v>
      </c>
      <c r="P46" s="15" t="s">
        <v>127</v>
      </c>
      <c r="Q46" s="15" t="s">
        <v>127</v>
      </c>
      <c r="R46" s="15" t="s">
        <v>127</v>
      </c>
      <c r="S46" s="15" t="s">
        <v>127</v>
      </c>
      <c r="T46" s="15" t="s">
        <v>127</v>
      </c>
      <c r="U46" s="15" t="s">
        <v>127</v>
      </c>
      <c r="V46" s="15" t="s">
        <v>127</v>
      </c>
      <c r="W46" s="15" t="s">
        <v>127</v>
      </c>
      <c r="X46" s="15" t="s">
        <v>127</v>
      </c>
      <c r="Y46" s="15" t="s">
        <v>127</v>
      </c>
      <c r="Z46" s="15" t="s">
        <v>127</v>
      </c>
      <c r="AA46" s="15" t="s">
        <v>127</v>
      </c>
    </row>
    <row r="47" spans="1:27" s="53" customFormat="1" x14ac:dyDescent="0.2">
      <c r="A47" s="11">
        <v>32</v>
      </c>
      <c r="B47" s="19">
        <v>43117</v>
      </c>
      <c r="C47" s="11">
        <v>17113617</v>
      </c>
      <c r="D47" s="17" t="s">
        <v>204</v>
      </c>
      <c r="E47" s="17"/>
      <c r="F47" s="15" t="s">
        <v>127</v>
      </c>
      <c r="G47" s="15" t="s">
        <v>127</v>
      </c>
      <c r="H47" s="15">
        <v>732.9</v>
      </c>
      <c r="I47" s="15" t="s">
        <v>127</v>
      </c>
      <c r="J47" s="15" t="s">
        <v>127</v>
      </c>
      <c r="K47" s="15" t="s">
        <v>127</v>
      </c>
      <c r="L47" s="15" t="s">
        <v>127</v>
      </c>
      <c r="M47" s="15" t="s">
        <v>127</v>
      </c>
      <c r="N47" s="15" t="s">
        <v>127</v>
      </c>
      <c r="O47" s="15" t="s">
        <v>127</v>
      </c>
      <c r="P47" s="15" t="s">
        <v>127</v>
      </c>
      <c r="Q47" s="15" t="s">
        <v>127</v>
      </c>
      <c r="R47" s="15" t="s">
        <v>127</v>
      </c>
      <c r="S47" s="15" t="s">
        <v>127</v>
      </c>
      <c r="T47" s="15" t="s">
        <v>127</v>
      </c>
      <c r="U47" s="15" t="s">
        <v>127</v>
      </c>
      <c r="V47" s="15" t="s">
        <v>127</v>
      </c>
      <c r="W47" s="15" t="s">
        <v>127</v>
      </c>
      <c r="X47" s="15" t="s">
        <v>127</v>
      </c>
      <c r="Y47" s="15" t="s">
        <v>127</v>
      </c>
      <c r="Z47" s="15" t="s">
        <v>127</v>
      </c>
      <c r="AA47" s="15" t="s">
        <v>127</v>
      </c>
    </row>
    <row r="48" spans="1:27" s="53" customFormat="1" ht="15" customHeight="1" x14ac:dyDescent="0.2">
      <c r="A48" s="11">
        <v>33</v>
      </c>
      <c r="B48" s="12">
        <v>42880</v>
      </c>
      <c r="C48" s="11">
        <v>17113618</v>
      </c>
      <c r="D48" s="13" t="s">
        <v>205</v>
      </c>
      <c r="E48" s="17" t="s">
        <v>206</v>
      </c>
      <c r="F48" s="15" t="s">
        <v>127</v>
      </c>
      <c r="G48" s="15" t="s">
        <v>127</v>
      </c>
      <c r="H48" s="15">
        <v>616.6</v>
      </c>
      <c r="I48" s="15" t="s">
        <v>127</v>
      </c>
      <c r="J48" s="15" t="s">
        <v>127</v>
      </c>
      <c r="K48" s="15" t="s">
        <v>127</v>
      </c>
      <c r="L48" s="15" t="s">
        <v>127</v>
      </c>
      <c r="M48" s="15" t="s">
        <v>127</v>
      </c>
      <c r="N48" s="15" t="s">
        <v>127</v>
      </c>
      <c r="O48" s="15" t="s">
        <v>127</v>
      </c>
      <c r="P48" s="15" t="s">
        <v>127</v>
      </c>
      <c r="Q48" s="15" t="s">
        <v>127</v>
      </c>
      <c r="R48" s="15" t="s">
        <v>127</v>
      </c>
      <c r="S48" s="15" t="s">
        <v>127</v>
      </c>
      <c r="T48" s="15" t="s">
        <v>127</v>
      </c>
      <c r="U48" s="15" t="s">
        <v>127</v>
      </c>
      <c r="V48" s="15" t="s">
        <v>127</v>
      </c>
      <c r="W48" s="15" t="s">
        <v>127</v>
      </c>
      <c r="X48" s="15" t="s">
        <v>127</v>
      </c>
      <c r="Y48" s="15" t="s">
        <v>127</v>
      </c>
      <c r="Z48" s="15" t="s">
        <v>127</v>
      </c>
      <c r="AA48" s="15" t="s">
        <v>127</v>
      </c>
    </row>
    <row r="49" spans="1:27" s="53" customFormat="1" ht="15" customHeight="1" x14ac:dyDescent="0.2">
      <c r="A49" s="11">
        <v>33</v>
      </c>
      <c r="B49" s="19">
        <v>43111</v>
      </c>
      <c r="C49" s="11">
        <v>17113618</v>
      </c>
      <c r="D49" s="17" t="s">
        <v>205</v>
      </c>
      <c r="E49" s="17"/>
      <c r="F49" s="15" t="s">
        <v>127</v>
      </c>
      <c r="G49" s="15" t="s">
        <v>127</v>
      </c>
      <c r="H49" s="15" t="s">
        <v>127</v>
      </c>
      <c r="I49" s="15" t="s">
        <v>127</v>
      </c>
      <c r="J49" s="15" t="s">
        <v>127</v>
      </c>
      <c r="K49" s="15" t="s">
        <v>127</v>
      </c>
      <c r="L49" s="15" t="s">
        <v>127</v>
      </c>
      <c r="M49" s="15" t="s">
        <v>127</v>
      </c>
      <c r="N49" s="15" t="s">
        <v>127</v>
      </c>
      <c r="O49" s="15" t="s">
        <v>127</v>
      </c>
      <c r="P49" s="15" t="s">
        <v>127</v>
      </c>
      <c r="Q49" s="15" t="s">
        <v>127</v>
      </c>
      <c r="R49" s="15" t="s">
        <v>127</v>
      </c>
      <c r="S49" s="15" t="s">
        <v>127</v>
      </c>
      <c r="T49" s="15" t="s">
        <v>127</v>
      </c>
      <c r="U49" s="15" t="s">
        <v>127</v>
      </c>
      <c r="V49" s="15" t="s">
        <v>127</v>
      </c>
      <c r="W49" s="15" t="s">
        <v>127</v>
      </c>
      <c r="X49" s="15" t="s">
        <v>127</v>
      </c>
      <c r="Y49" s="15" t="s">
        <v>127</v>
      </c>
      <c r="Z49" s="15" t="s">
        <v>127</v>
      </c>
      <c r="AA49" s="15" t="s">
        <v>127</v>
      </c>
    </row>
    <row r="50" spans="1:27" s="53" customFormat="1" x14ac:dyDescent="0.2">
      <c r="A50" s="11">
        <v>34</v>
      </c>
      <c r="B50" s="12">
        <v>42869</v>
      </c>
      <c r="C50" s="11">
        <v>17113619</v>
      </c>
      <c r="D50" s="13" t="s">
        <v>207</v>
      </c>
      <c r="E50" s="17" t="s">
        <v>283</v>
      </c>
      <c r="F50" s="15" t="s">
        <v>127</v>
      </c>
      <c r="G50" s="15" t="s">
        <v>127</v>
      </c>
      <c r="H50" s="15">
        <v>529</v>
      </c>
      <c r="I50" s="15" t="s">
        <v>127</v>
      </c>
      <c r="J50" s="15" t="s">
        <v>127</v>
      </c>
      <c r="K50" s="15" t="s">
        <v>127</v>
      </c>
      <c r="L50" s="15" t="s">
        <v>127</v>
      </c>
      <c r="M50" s="15" t="s">
        <v>127</v>
      </c>
      <c r="N50" s="15" t="s">
        <v>127</v>
      </c>
      <c r="O50" s="15" t="s">
        <v>127</v>
      </c>
      <c r="P50" s="15" t="s">
        <v>127</v>
      </c>
      <c r="Q50" s="15" t="s">
        <v>127</v>
      </c>
      <c r="R50" s="15" t="s">
        <v>127</v>
      </c>
      <c r="S50" s="15" t="s">
        <v>127</v>
      </c>
      <c r="T50" s="15" t="s">
        <v>127</v>
      </c>
      <c r="U50" s="15" t="s">
        <v>127</v>
      </c>
      <c r="V50" s="15" t="s">
        <v>127</v>
      </c>
      <c r="W50" s="15" t="s">
        <v>127</v>
      </c>
      <c r="X50" s="15" t="s">
        <v>127</v>
      </c>
      <c r="Y50" s="15" t="s">
        <v>127</v>
      </c>
      <c r="Z50" s="15" t="s">
        <v>127</v>
      </c>
      <c r="AA50" s="15" t="s">
        <v>127</v>
      </c>
    </row>
    <row r="51" spans="1:27" s="53" customFormat="1" x14ac:dyDescent="0.2">
      <c r="A51" s="11">
        <v>34</v>
      </c>
      <c r="B51" s="19">
        <v>43111</v>
      </c>
      <c r="C51" s="11">
        <v>17113619</v>
      </c>
      <c r="D51" s="13" t="s">
        <v>207</v>
      </c>
      <c r="E51" s="17"/>
      <c r="F51" s="15" t="s">
        <v>127</v>
      </c>
      <c r="G51" s="15">
        <v>538.4</v>
      </c>
      <c r="H51" s="15">
        <v>689.9</v>
      </c>
      <c r="I51" s="15" t="s">
        <v>127</v>
      </c>
      <c r="J51" s="15" t="s">
        <v>127</v>
      </c>
      <c r="K51" s="15" t="s">
        <v>127</v>
      </c>
      <c r="L51" s="15" t="s">
        <v>127</v>
      </c>
      <c r="M51" s="15" t="s">
        <v>127</v>
      </c>
      <c r="N51" s="15" t="s">
        <v>127</v>
      </c>
      <c r="O51" s="15" t="s">
        <v>127</v>
      </c>
      <c r="P51" s="15" t="s">
        <v>127</v>
      </c>
      <c r="Q51" s="15" t="s">
        <v>127</v>
      </c>
      <c r="R51" s="15" t="s">
        <v>127</v>
      </c>
      <c r="S51" s="15" t="s">
        <v>127</v>
      </c>
      <c r="T51" s="15" t="s">
        <v>127</v>
      </c>
      <c r="U51" s="15" t="s">
        <v>127</v>
      </c>
      <c r="V51" s="15" t="s">
        <v>127</v>
      </c>
      <c r="W51" s="15" t="s">
        <v>127</v>
      </c>
      <c r="X51" s="15" t="s">
        <v>127</v>
      </c>
      <c r="Y51" s="15" t="s">
        <v>127</v>
      </c>
      <c r="Z51" s="15" t="s">
        <v>127</v>
      </c>
      <c r="AA51" s="15" t="s">
        <v>127</v>
      </c>
    </row>
    <row r="52" spans="1:27" s="53" customFormat="1" x14ac:dyDescent="0.2">
      <c r="A52" s="11">
        <v>35</v>
      </c>
      <c r="B52" s="12">
        <v>42822</v>
      </c>
      <c r="C52" s="11">
        <v>17113620</v>
      </c>
      <c r="D52" s="13" t="s">
        <v>208</v>
      </c>
      <c r="E52" s="17" t="s">
        <v>209</v>
      </c>
      <c r="F52" s="15" t="s">
        <v>127</v>
      </c>
      <c r="G52" s="15" t="s">
        <v>127</v>
      </c>
      <c r="H52" s="15" t="s">
        <v>127</v>
      </c>
      <c r="I52" s="15" t="s">
        <v>127</v>
      </c>
      <c r="J52" s="15" t="s">
        <v>127</v>
      </c>
      <c r="K52" s="15" t="s">
        <v>127</v>
      </c>
      <c r="L52" s="15" t="s">
        <v>127</v>
      </c>
      <c r="M52" s="15" t="s">
        <v>127</v>
      </c>
      <c r="N52" s="15" t="s">
        <v>127</v>
      </c>
      <c r="O52" s="15" t="s">
        <v>127</v>
      </c>
      <c r="P52" s="15" t="s">
        <v>127</v>
      </c>
      <c r="Q52" s="15" t="s">
        <v>127</v>
      </c>
      <c r="R52" s="15" t="s">
        <v>127</v>
      </c>
      <c r="S52" s="15" t="s">
        <v>127</v>
      </c>
      <c r="T52" s="15" t="s">
        <v>127</v>
      </c>
      <c r="U52" s="15" t="s">
        <v>127</v>
      </c>
      <c r="V52" s="15" t="s">
        <v>127</v>
      </c>
      <c r="W52" s="15" t="s">
        <v>127</v>
      </c>
      <c r="X52" s="15" t="s">
        <v>127</v>
      </c>
      <c r="Y52" s="15" t="s">
        <v>127</v>
      </c>
      <c r="Z52" s="15" t="s">
        <v>127</v>
      </c>
      <c r="AA52" s="15" t="s">
        <v>127</v>
      </c>
    </row>
    <row r="53" spans="1:27" s="53" customFormat="1" ht="28.5" x14ac:dyDescent="0.2">
      <c r="A53" s="3">
        <v>35</v>
      </c>
      <c r="B53" s="12">
        <v>43124</v>
      </c>
      <c r="C53" s="11">
        <v>17113620</v>
      </c>
      <c r="D53" s="13" t="s">
        <v>208</v>
      </c>
      <c r="E53" s="84" t="s">
        <v>286</v>
      </c>
      <c r="F53" s="15" t="s">
        <v>127</v>
      </c>
      <c r="G53" s="15">
        <v>616.9</v>
      </c>
      <c r="H53" s="15">
        <v>1764.3</v>
      </c>
      <c r="I53" s="15" t="s">
        <v>127</v>
      </c>
      <c r="J53" s="15" t="s">
        <v>127</v>
      </c>
      <c r="K53" s="15" t="s">
        <v>127</v>
      </c>
      <c r="L53" s="15" t="s">
        <v>127</v>
      </c>
      <c r="M53" s="15" t="s">
        <v>127</v>
      </c>
      <c r="N53" s="15" t="s">
        <v>127</v>
      </c>
      <c r="O53" s="15" t="s">
        <v>127</v>
      </c>
      <c r="P53" s="15" t="s">
        <v>127</v>
      </c>
      <c r="Q53" s="15" t="s">
        <v>127</v>
      </c>
      <c r="R53" s="15" t="s">
        <v>127</v>
      </c>
      <c r="S53" s="15" t="s">
        <v>127</v>
      </c>
      <c r="T53" s="15" t="s">
        <v>127</v>
      </c>
      <c r="U53" s="15" t="s">
        <v>127</v>
      </c>
      <c r="V53" s="15" t="s">
        <v>127</v>
      </c>
      <c r="W53" s="15" t="s">
        <v>127</v>
      </c>
      <c r="X53" s="15" t="s">
        <v>127</v>
      </c>
      <c r="Y53" s="15" t="s">
        <v>127</v>
      </c>
      <c r="Z53" s="15" t="s">
        <v>127</v>
      </c>
      <c r="AA53" s="15" t="s">
        <v>127</v>
      </c>
    </row>
    <row r="54" spans="1:27" s="53" customFormat="1" x14ac:dyDescent="0.2">
      <c r="A54" s="11">
        <v>35</v>
      </c>
      <c r="B54" s="12">
        <v>43520</v>
      </c>
      <c r="C54" s="11">
        <v>17113620</v>
      </c>
      <c r="D54" s="13" t="s">
        <v>208</v>
      </c>
      <c r="E54" s="17" t="s">
        <v>211</v>
      </c>
      <c r="F54" s="15" t="s">
        <v>127</v>
      </c>
      <c r="G54" s="15" t="s">
        <v>127</v>
      </c>
      <c r="H54" s="15" t="s">
        <v>127</v>
      </c>
      <c r="I54" s="15" t="s">
        <v>127</v>
      </c>
      <c r="J54" s="15" t="s">
        <v>127</v>
      </c>
      <c r="K54" s="15" t="s">
        <v>127</v>
      </c>
      <c r="L54" s="15" t="s">
        <v>127</v>
      </c>
      <c r="M54" s="15" t="s">
        <v>127</v>
      </c>
      <c r="N54" s="15" t="s">
        <v>127</v>
      </c>
      <c r="O54" s="15" t="s">
        <v>127</v>
      </c>
      <c r="P54" s="15" t="s">
        <v>127</v>
      </c>
      <c r="Q54" s="15" t="s">
        <v>127</v>
      </c>
      <c r="R54" s="15" t="s">
        <v>127</v>
      </c>
      <c r="S54" s="15" t="s">
        <v>127</v>
      </c>
      <c r="T54" s="15" t="s">
        <v>127</v>
      </c>
      <c r="U54" s="15" t="s">
        <v>127</v>
      </c>
      <c r="V54" s="15" t="s">
        <v>127</v>
      </c>
      <c r="W54" s="15" t="s">
        <v>127</v>
      </c>
      <c r="X54" s="15" t="s">
        <v>127</v>
      </c>
      <c r="Y54" s="15" t="s">
        <v>127</v>
      </c>
      <c r="Z54" s="15" t="s">
        <v>127</v>
      </c>
      <c r="AA54" s="15" t="s">
        <v>127</v>
      </c>
    </row>
    <row r="55" spans="1:27" s="53" customFormat="1" x14ac:dyDescent="0.2">
      <c r="A55" s="3">
        <v>35</v>
      </c>
      <c r="B55" s="12">
        <v>43599</v>
      </c>
      <c r="C55" s="11">
        <v>17113620</v>
      </c>
      <c r="D55" s="13" t="s">
        <v>208</v>
      </c>
      <c r="E55" s="17"/>
      <c r="F55" s="15" t="s">
        <v>127</v>
      </c>
      <c r="G55" s="15" t="s">
        <v>127</v>
      </c>
      <c r="H55" s="15" t="s">
        <v>127</v>
      </c>
      <c r="I55" s="15" t="s">
        <v>127</v>
      </c>
      <c r="J55" s="15" t="s">
        <v>127</v>
      </c>
      <c r="K55" s="15" t="s">
        <v>127</v>
      </c>
      <c r="L55" s="15" t="s">
        <v>127</v>
      </c>
      <c r="M55" s="15" t="s">
        <v>127</v>
      </c>
      <c r="N55" s="15" t="s">
        <v>127</v>
      </c>
      <c r="O55" s="15" t="s">
        <v>127</v>
      </c>
      <c r="P55" s="15" t="s">
        <v>127</v>
      </c>
      <c r="Q55" s="15" t="s">
        <v>127</v>
      </c>
      <c r="R55" s="15" t="s">
        <v>127</v>
      </c>
      <c r="S55" s="15" t="s">
        <v>127</v>
      </c>
      <c r="T55" s="15" t="s">
        <v>127</v>
      </c>
      <c r="U55" s="15" t="s">
        <v>127</v>
      </c>
      <c r="V55" s="15" t="s">
        <v>127</v>
      </c>
      <c r="W55" s="15" t="s">
        <v>127</v>
      </c>
      <c r="X55" s="15" t="s">
        <v>127</v>
      </c>
      <c r="Y55" s="15" t="s">
        <v>127</v>
      </c>
      <c r="Z55" s="15" t="s">
        <v>127</v>
      </c>
      <c r="AA55" s="15" t="s">
        <v>127</v>
      </c>
    </row>
    <row r="56" spans="1:27" s="53" customFormat="1" x14ac:dyDescent="0.2">
      <c r="A56" s="11">
        <v>36</v>
      </c>
      <c r="B56" s="12">
        <v>41416</v>
      </c>
      <c r="C56" s="11">
        <v>17113702</v>
      </c>
      <c r="D56" s="13" t="s">
        <v>213</v>
      </c>
      <c r="E56" s="17"/>
      <c r="F56" s="15" t="s">
        <v>127</v>
      </c>
      <c r="G56" s="15" t="s">
        <v>127</v>
      </c>
      <c r="H56" s="15" t="s">
        <v>127</v>
      </c>
      <c r="I56" s="15" t="s">
        <v>127</v>
      </c>
      <c r="J56" s="15" t="s">
        <v>127</v>
      </c>
      <c r="K56" s="15" t="s">
        <v>127</v>
      </c>
      <c r="L56" s="15" t="s">
        <v>127</v>
      </c>
      <c r="M56" s="15" t="s">
        <v>127</v>
      </c>
      <c r="N56" s="15" t="s">
        <v>127</v>
      </c>
      <c r="O56" s="15" t="s">
        <v>127</v>
      </c>
      <c r="P56" s="15" t="s">
        <v>127</v>
      </c>
      <c r="Q56" s="15" t="s">
        <v>127</v>
      </c>
      <c r="R56" s="15" t="s">
        <v>127</v>
      </c>
      <c r="S56" s="15" t="s">
        <v>127</v>
      </c>
      <c r="T56" s="15" t="s">
        <v>127</v>
      </c>
      <c r="U56" s="15" t="s">
        <v>127</v>
      </c>
      <c r="V56" s="15" t="s">
        <v>127</v>
      </c>
      <c r="W56" s="15" t="s">
        <v>127</v>
      </c>
      <c r="X56" s="15" t="s">
        <v>127</v>
      </c>
      <c r="Y56" s="15" t="s">
        <v>127</v>
      </c>
      <c r="Z56" s="15" t="s">
        <v>127</v>
      </c>
      <c r="AA56" s="15" t="s">
        <v>127</v>
      </c>
    </row>
    <row r="57" spans="1:27" s="53" customFormat="1" x14ac:dyDescent="0.2">
      <c r="A57" s="11">
        <v>36</v>
      </c>
      <c r="B57" s="12">
        <v>42920</v>
      </c>
      <c r="C57" s="11">
        <v>17113702</v>
      </c>
      <c r="D57" s="13" t="s">
        <v>213</v>
      </c>
      <c r="E57" s="17" t="s">
        <v>287</v>
      </c>
      <c r="F57" s="15" t="s">
        <v>127</v>
      </c>
      <c r="G57" s="15" t="s">
        <v>127</v>
      </c>
      <c r="H57" s="15" t="s">
        <v>127</v>
      </c>
      <c r="I57" s="15" t="s">
        <v>127</v>
      </c>
      <c r="J57" s="15" t="s">
        <v>127</v>
      </c>
      <c r="K57" s="15" t="s">
        <v>127</v>
      </c>
      <c r="L57" s="15" t="s">
        <v>127</v>
      </c>
      <c r="M57" s="15" t="s">
        <v>127</v>
      </c>
      <c r="N57" s="15" t="s">
        <v>127</v>
      </c>
      <c r="O57" s="15" t="s">
        <v>127</v>
      </c>
      <c r="P57" s="15" t="s">
        <v>127</v>
      </c>
      <c r="Q57" s="15" t="s">
        <v>127</v>
      </c>
      <c r="R57" s="15" t="s">
        <v>127</v>
      </c>
      <c r="S57" s="15" t="s">
        <v>127</v>
      </c>
      <c r="T57" s="15" t="s">
        <v>127</v>
      </c>
      <c r="U57" s="15" t="s">
        <v>127</v>
      </c>
      <c r="V57" s="15" t="s">
        <v>127</v>
      </c>
      <c r="W57" s="15" t="s">
        <v>127</v>
      </c>
      <c r="X57" s="15" t="s">
        <v>127</v>
      </c>
      <c r="Y57" s="15" t="s">
        <v>127</v>
      </c>
      <c r="Z57" s="15" t="s">
        <v>127</v>
      </c>
      <c r="AA57" s="15" t="s">
        <v>127</v>
      </c>
    </row>
    <row r="58" spans="1:27" s="53" customFormat="1" ht="15" customHeight="1" x14ac:dyDescent="0.2">
      <c r="A58" s="11">
        <v>37</v>
      </c>
      <c r="B58" s="12">
        <v>42920</v>
      </c>
      <c r="C58" s="11">
        <v>17113703</v>
      </c>
      <c r="D58" s="13" t="s">
        <v>215</v>
      </c>
      <c r="E58" s="17"/>
      <c r="F58" s="15" t="s">
        <v>127</v>
      </c>
      <c r="G58" s="15" t="s">
        <v>127</v>
      </c>
      <c r="H58" s="15" t="s">
        <v>127</v>
      </c>
      <c r="I58" s="15" t="s">
        <v>127</v>
      </c>
      <c r="J58" s="15" t="s">
        <v>127</v>
      </c>
      <c r="K58" s="15" t="s">
        <v>127</v>
      </c>
      <c r="L58" s="15" t="s">
        <v>127</v>
      </c>
      <c r="M58" s="15" t="s">
        <v>127</v>
      </c>
      <c r="N58" s="15" t="s">
        <v>127</v>
      </c>
      <c r="O58" s="15" t="s">
        <v>127</v>
      </c>
      <c r="P58" s="15" t="s">
        <v>127</v>
      </c>
      <c r="Q58" s="15" t="s">
        <v>127</v>
      </c>
      <c r="R58" s="15" t="s">
        <v>127</v>
      </c>
      <c r="S58" s="15" t="s">
        <v>127</v>
      </c>
      <c r="T58" s="15" t="s">
        <v>127</v>
      </c>
      <c r="U58" s="15" t="s">
        <v>127</v>
      </c>
      <c r="V58" s="15" t="s">
        <v>127</v>
      </c>
      <c r="W58" s="15" t="s">
        <v>127</v>
      </c>
      <c r="X58" s="15" t="s">
        <v>127</v>
      </c>
      <c r="Y58" s="15" t="s">
        <v>127</v>
      </c>
      <c r="Z58" s="15" t="s">
        <v>127</v>
      </c>
      <c r="AA58" s="15" t="s">
        <v>127</v>
      </c>
    </row>
    <row r="59" spans="1:27" s="53" customFormat="1" x14ac:dyDescent="0.2">
      <c r="A59" s="11">
        <v>37</v>
      </c>
      <c r="B59" s="12">
        <v>43598</v>
      </c>
      <c r="C59" s="11">
        <v>17113703</v>
      </c>
      <c r="D59" s="13" t="s">
        <v>217</v>
      </c>
      <c r="E59" s="17"/>
      <c r="F59" s="15" t="s">
        <v>127</v>
      </c>
      <c r="G59" s="15" t="s">
        <v>127</v>
      </c>
      <c r="H59" s="15" t="s">
        <v>127</v>
      </c>
      <c r="I59" s="15" t="s">
        <v>127</v>
      </c>
      <c r="J59" s="15" t="s">
        <v>127</v>
      </c>
      <c r="K59" s="15" t="s">
        <v>127</v>
      </c>
      <c r="L59" s="15" t="s">
        <v>127</v>
      </c>
      <c r="M59" s="15" t="s">
        <v>127</v>
      </c>
      <c r="N59" s="15" t="s">
        <v>127</v>
      </c>
      <c r="O59" s="15" t="s">
        <v>127</v>
      </c>
      <c r="P59" s="15" t="s">
        <v>127</v>
      </c>
      <c r="Q59" s="15" t="s">
        <v>127</v>
      </c>
      <c r="R59" s="15" t="s">
        <v>127</v>
      </c>
      <c r="S59" s="15" t="s">
        <v>127</v>
      </c>
      <c r="T59" s="15" t="s">
        <v>127</v>
      </c>
      <c r="U59" s="15" t="s">
        <v>127</v>
      </c>
      <c r="V59" s="15" t="s">
        <v>127</v>
      </c>
      <c r="W59" s="15" t="s">
        <v>127</v>
      </c>
      <c r="X59" s="15" t="s">
        <v>127</v>
      </c>
      <c r="Y59" s="15" t="s">
        <v>127</v>
      </c>
      <c r="Z59" s="15" t="s">
        <v>127</v>
      </c>
      <c r="AA59" s="15" t="s">
        <v>127</v>
      </c>
    </row>
    <row r="60" spans="1:27" s="53" customFormat="1" x14ac:dyDescent="0.2">
      <c r="A60" s="11">
        <v>38</v>
      </c>
      <c r="B60" s="12">
        <v>42920</v>
      </c>
      <c r="C60" s="11">
        <v>17113704</v>
      </c>
      <c r="D60" s="13" t="s">
        <v>219</v>
      </c>
      <c r="E60" s="17" t="s">
        <v>288</v>
      </c>
      <c r="F60" s="15" t="s">
        <v>127</v>
      </c>
      <c r="G60" s="15" t="s">
        <v>127</v>
      </c>
      <c r="H60" s="15">
        <v>603.4</v>
      </c>
      <c r="I60" s="15" t="s">
        <v>127</v>
      </c>
      <c r="J60" s="15" t="s">
        <v>127</v>
      </c>
      <c r="K60" s="15" t="s">
        <v>127</v>
      </c>
      <c r="L60" s="15" t="s">
        <v>127</v>
      </c>
      <c r="M60" s="15" t="s">
        <v>127</v>
      </c>
      <c r="N60" s="15" t="s">
        <v>127</v>
      </c>
      <c r="O60" s="15" t="s">
        <v>127</v>
      </c>
      <c r="P60" s="15" t="s">
        <v>127</v>
      </c>
      <c r="Q60" s="15" t="s">
        <v>127</v>
      </c>
      <c r="R60" s="15" t="s">
        <v>127</v>
      </c>
      <c r="S60" s="15" t="s">
        <v>127</v>
      </c>
      <c r="T60" s="15" t="s">
        <v>127</v>
      </c>
      <c r="U60" s="15" t="s">
        <v>127</v>
      </c>
      <c r="V60" s="15" t="s">
        <v>127</v>
      </c>
      <c r="W60" s="15" t="s">
        <v>127</v>
      </c>
      <c r="X60" s="15" t="s">
        <v>127</v>
      </c>
      <c r="Y60" s="15" t="s">
        <v>127</v>
      </c>
      <c r="Z60" s="15" t="s">
        <v>127</v>
      </c>
      <c r="AA60" s="15" t="s">
        <v>127</v>
      </c>
    </row>
    <row r="61" spans="1:27" s="53" customFormat="1" x14ac:dyDescent="0.2">
      <c r="A61" s="11">
        <v>38</v>
      </c>
      <c r="B61" s="12">
        <v>43598</v>
      </c>
      <c r="C61" s="11">
        <v>17113704</v>
      </c>
      <c r="D61" s="13" t="s">
        <v>219</v>
      </c>
      <c r="E61" s="17"/>
      <c r="F61" s="15" t="s">
        <v>127</v>
      </c>
      <c r="G61" s="15" t="s">
        <v>127</v>
      </c>
      <c r="H61" s="15" t="s">
        <v>127</v>
      </c>
      <c r="I61" s="15" t="s">
        <v>127</v>
      </c>
      <c r="J61" s="15" t="s">
        <v>127</v>
      </c>
      <c r="K61" s="15" t="s">
        <v>127</v>
      </c>
      <c r="L61" s="15" t="s">
        <v>127</v>
      </c>
      <c r="M61" s="15" t="s">
        <v>127</v>
      </c>
      <c r="N61" s="15" t="s">
        <v>127</v>
      </c>
      <c r="O61" s="15" t="s">
        <v>127</v>
      </c>
      <c r="P61" s="15" t="s">
        <v>127</v>
      </c>
      <c r="Q61" s="15" t="s">
        <v>127</v>
      </c>
      <c r="R61" s="15" t="s">
        <v>127</v>
      </c>
      <c r="S61" s="15" t="s">
        <v>127</v>
      </c>
      <c r="T61" s="15" t="s">
        <v>127</v>
      </c>
      <c r="U61" s="15" t="s">
        <v>127</v>
      </c>
      <c r="V61" s="15" t="s">
        <v>127</v>
      </c>
      <c r="W61" s="15" t="s">
        <v>127</v>
      </c>
      <c r="X61" s="15" t="s">
        <v>127</v>
      </c>
      <c r="Y61" s="15" t="s">
        <v>127</v>
      </c>
      <c r="Z61" s="15" t="s">
        <v>127</v>
      </c>
      <c r="AA61" s="15" t="s">
        <v>127</v>
      </c>
    </row>
    <row r="62" spans="1:27" s="53" customFormat="1" x14ac:dyDescent="0.2">
      <c r="A62" s="11">
        <v>41</v>
      </c>
      <c r="B62" s="12">
        <v>42821</v>
      </c>
      <c r="C62" s="11">
        <v>17213302</v>
      </c>
      <c r="D62" s="13" t="s">
        <v>223</v>
      </c>
      <c r="E62" s="17"/>
      <c r="F62" s="15" t="s">
        <v>127</v>
      </c>
      <c r="G62" s="15" t="s">
        <v>127</v>
      </c>
      <c r="H62" s="15" t="s">
        <v>127</v>
      </c>
      <c r="I62" s="15" t="s">
        <v>127</v>
      </c>
      <c r="J62" s="15" t="s">
        <v>127</v>
      </c>
      <c r="K62" s="15" t="s">
        <v>127</v>
      </c>
      <c r="L62" s="15" t="s">
        <v>127</v>
      </c>
      <c r="M62" s="15" t="s">
        <v>127</v>
      </c>
      <c r="N62" s="15" t="s">
        <v>127</v>
      </c>
      <c r="O62" s="15" t="s">
        <v>127</v>
      </c>
      <c r="P62" s="15" t="s">
        <v>127</v>
      </c>
      <c r="Q62" s="15" t="s">
        <v>127</v>
      </c>
      <c r="R62" s="15" t="s">
        <v>127</v>
      </c>
      <c r="S62" s="15" t="s">
        <v>127</v>
      </c>
      <c r="T62" s="15" t="s">
        <v>127</v>
      </c>
      <c r="U62" s="15" t="s">
        <v>127</v>
      </c>
      <c r="V62" s="15" t="s">
        <v>127</v>
      </c>
      <c r="W62" s="15" t="s">
        <v>127</v>
      </c>
      <c r="X62" s="15" t="s">
        <v>127</v>
      </c>
      <c r="Y62" s="15" t="s">
        <v>127</v>
      </c>
      <c r="Z62" s="15" t="s">
        <v>127</v>
      </c>
      <c r="AA62" s="15" t="s">
        <v>127</v>
      </c>
    </row>
    <row r="63" spans="1:27" s="53" customFormat="1" x14ac:dyDescent="0.2">
      <c r="A63" s="11">
        <v>41</v>
      </c>
      <c r="B63" s="12">
        <v>43531</v>
      </c>
      <c r="C63" s="11">
        <v>17213302</v>
      </c>
      <c r="D63" s="13" t="s">
        <v>223</v>
      </c>
      <c r="E63" s="17"/>
      <c r="F63" s="15" t="s">
        <v>127</v>
      </c>
      <c r="G63" s="15" t="s">
        <v>157</v>
      </c>
      <c r="H63" s="15" t="s">
        <v>127</v>
      </c>
      <c r="I63" s="15" t="s">
        <v>127</v>
      </c>
      <c r="J63" s="15" t="s">
        <v>127</v>
      </c>
      <c r="K63" s="15" t="s">
        <v>127</v>
      </c>
      <c r="L63" s="15" t="s">
        <v>127</v>
      </c>
      <c r="M63" s="15" t="s">
        <v>127</v>
      </c>
      <c r="N63" s="15" t="s">
        <v>127</v>
      </c>
      <c r="O63" s="15" t="s">
        <v>127</v>
      </c>
      <c r="P63" s="15" t="s">
        <v>127</v>
      </c>
      <c r="Q63" s="15" t="s">
        <v>127</v>
      </c>
      <c r="R63" s="15" t="s">
        <v>127</v>
      </c>
      <c r="S63" s="15" t="s">
        <v>127</v>
      </c>
      <c r="T63" s="15" t="s">
        <v>127</v>
      </c>
      <c r="U63" s="15" t="s">
        <v>127</v>
      </c>
      <c r="V63" s="15" t="s">
        <v>127</v>
      </c>
      <c r="W63" s="15" t="s">
        <v>127</v>
      </c>
      <c r="X63" s="15" t="s">
        <v>127</v>
      </c>
      <c r="Y63" s="15" t="s">
        <v>127</v>
      </c>
      <c r="Z63" s="15" t="s">
        <v>127</v>
      </c>
      <c r="AA63" s="15" t="s">
        <v>127</v>
      </c>
    </row>
    <row r="64" spans="1:27" s="53" customFormat="1" x14ac:dyDescent="0.2">
      <c r="A64" s="11">
        <v>42</v>
      </c>
      <c r="B64" s="12">
        <v>43605</v>
      </c>
      <c r="C64" s="11">
        <v>17213403</v>
      </c>
      <c r="D64" s="13" t="s">
        <v>226</v>
      </c>
      <c r="E64" s="17"/>
      <c r="F64" s="15" t="s">
        <v>127</v>
      </c>
      <c r="G64" s="15" t="s">
        <v>127</v>
      </c>
      <c r="H64" s="15" t="s">
        <v>127</v>
      </c>
      <c r="I64" s="15" t="s">
        <v>127</v>
      </c>
      <c r="J64" s="15" t="s">
        <v>127</v>
      </c>
      <c r="K64" s="15" t="s">
        <v>127</v>
      </c>
      <c r="L64" s="15" t="s">
        <v>127</v>
      </c>
      <c r="M64" s="15" t="s">
        <v>127</v>
      </c>
      <c r="N64" s="15" t="s">
        <v>127</v>
      </c>
      <c r="O64" s="15" t="s">
        <v>127</v>
      </c>
      <c r="P64" s="15" t="s">
        <v>127</v>
      </c>
      <c r="Q64" s="15" t="s">
        <v>127</v>
      </c>
      <c r="R64" s="15" t="s">
        <v>127</v>
      </c>
      <c r="S64" s="15" t="s">
        <v>127</v>
      </c>
      <c r="T64" s="15" t="s">
        <v>127</v>
      </c>
      <c r="U64" s="15" t="s">
        <v>127</v>
      </c>
      <c r="V64" s="15" t="s">
        <v>127</v>
      </c>
      <c r="W64" s="15" t="s">
        <v>127</v>
      </c>
      <c r="X64" s="15" t="s">
        <v>127</v>
      </c>
      <c r="Y64" s="15" t="s">
        <v>127</v>
      </c>
      <c r="Z64" s="15" t="s">
        <v>127</v>
      </c>
      <c r="AA64" s="15" t="s">
        <v>127</v>
      </c>
    </row>
    <row r="65" spans="1:27" s="53" customFormat="1" x14ac:dyDescent="0.2">
      <c r="A65" s="11">
        <v>43</v>
      </c>
      <c r="B65" s="12">
        <v>43667</v>
      </c>
      <c r="C65" s="11">
        <v>17213504</v>
      </c>
      <c r="D65" s="13" t="s">
        <v>227</v>
      </c>
      <c r="E65" s="17"/>
      <c r="F65" s="15" t="s">
        <v>127</v>
      </c>
      <c r="G65" s="15" t="s">
        <v>157</v>
      </c>
      <c r="H65" s="15" t="s">
        <v>127</v>
      </c>
      <c r="I65" s="15" t="s">
        <v>127</v>
      </c>
      <c r="J65" s="15" t="s">
        <v>127</v>
      </c>
      <c r="K65" s="15" t="s">
        <v>127</v>
      </c>
      <c r="L65" s="15" t="s">
        <v>127</v>
      </c>
      <c r="M65" s="15" t="s">
        <v>127</v>
      </c>
      <c r="N65" s="15" t="s">
        <v>127</v>
      </c>
      <c r="O65" s="15" t="s">
        <v>127</v>
      </c>
      <c r="P65" s="15" t="s">
        <v>127</v>
      </c>
      <c r="Q65" s="15" t="s">
        <v>127</v>
      </c>
      <c r="R65" s="15" t="s">
        <v>127</v>
      </c>
      <c r="S65" s="15" t="s">
        <v>127</v>
      </c>
      <c r="T65" s="15" t="s">
        <v>127</v>
      </c>
      <c r="U65" s="15" t="s">
        <v>127</v>
      </c>
      <c r="V65" s="15" t="s">
        <v>127</v>
      </c>
      <c r="W65" s="15" t="s">
        <v>127</v>
      </c>
      <c r="X65" s="15" t="s">
        <v>127</v>
      </c>
      <c r="Y65" s="15" t="s">
        <v>127</v>
      </c>
      <c r="Z65" s="15" t="s">
        <v>127</v>
      </c>
      <c r="AA65" s="15" t="s">
        <v>127</v>
      </c>
    </row>
    <row r="66" spans="1:27" s="53" customFormat="1" x14ac:dyDescent="0.2">
      <c r="A66" s="11">
        <v>44</v>
      </c>
      <c r="B66" s="12">
        <v>41416</v>
      </c>
      <c r="C66" s="11">
        <v>17213601</v>
      </c>
      <c r="D66" s="13" t="s">
        <v>228</v>
      </c>
      <c r="E66" s="17"/>
      <c r="F66" s="15" t="s">
        <v>127</v>
      </c>
      <c r="G66" s="15" t="s">
        <v>157</v>
      </c>
      <c r="H66" s="15">
        <v>303</v>
      </c>
      <c r="I66" s="15" t="s">
        <v>127</v>
      </c>
      <c r="J66" s="15" t="s">
        <v>127</v>
      </c>
      <c r="K66" s="15" t="s">
        <v>127</v>
      </c>
      <c r="L66" s="15" t="s">
        <v>127</v>
      </c>
      <c r="M66" s="15" t="s">
        <v>127</v>
      </c>
      <c r="N66" s="15" t="s">
        <v>127</v>
      </c>
      <c r="O66" s="15" t="s">
        <v>127</v>
      </c>
      <c r="P66" s="15" t="s">
        <v>127</v>
      </c>
      <c r="Q66" s="15" t="s">
        <v>127</v>
      </c>
      <c r="R66" s="15" t="s">
        <v>127</v>
      </c>
      <c r="S66" s="15" t="s">
        <v>127</v>
      </c>
      <c r="T66" s="15" t="s">
        <v>127</v>
      </c>
      <c r="U66" s="15" t="s">
        <v>127</v>
      </c>
      <c r="V66" s="15" t="s">
        <v>127</v>
      </c>
      <c r="W66" s="15" t="s">
        <v>127</v>
      </c>
      <c r="X66" s="15" t="s">
        <v>127</v>
      </c>
      <c r="Y66" s="15" t="s">
        <v>127</v>
      </c>
      <c r="Z66" s="15" t="s">
        <v>127</v>
      </c>
      <c r="AA66" s="15" t="s">
        <v>127</v>
      </c>
    </row>
    <row r="67" spans="1:27" s="53" customFormat="1" x14ac:dyDescent="0.2">
      <c r="A67" s="11">
        <v>44</v>
      </c>
      <c r="B67" s="12">
        <v>42920</v>
      </c>
      <c r="C67" s="11">
        <v>17213601</v>
      </c>
      <c r="D67" s="13" t="s">
        <v>228</v>
      </c>
      <c r="E67" s="17"/>
      <c r="F67" s="15" t="s">
        <v>127</v>
      </c>
      <c r="G67" s="15" t="s">
        <v>127</v>
      </c>
      <c r="H67" s="15" t="s">
        <v>127</v>
      </c>
      <c r="I67" s="15" t="s">
        <v>127</v>
      </c>
      <c r="J67" s="15" t="s">
        <v>127</v>
      </c>
      <c r="K67" s="15" t="s">
        <v>127</v>
      </c>
      <c r="L67" s="15" t="s">
        <v>127</v>
      </c>
      <c r="M67" s="15" t="s">
        <v>127</v>
      </c>
      <c r="N67" s="15" t="s">
        <v>127</v>
      </c>
      <c r="O67" s="15" t="s">
        <v>127</v>
      </c>
      <c r="P67" s="15" t="s">
        <v>127</v>
      </c>
      <c r="Q67" s="15" t="s">
        <v>127</v>
      </c>
      <c r="R67" s="15" t="s">
        <v>127</v>
      </c>
      <c r="S67" s="15" t="s">
        <v>127</v>
      </c>
      <c r="T67" s="15" t="s">
        <v>127</v>
      </c>
      <c r="U67" s="15" t="s">
        <v>127</v>
      </c>
      <c r="V67" s="15" t="s">
        <v>127</v>
      </c>
      <c r="W67" s="15" t="s">
        <v>127</v>
      </c>
      <c r="X67" s="15" t="s">
        <v>127</v>
      </c>
      <c r="Y67" s="15" t="s">
        <v>127</v>
      </c>
      <c r="Z67" s="15" t="s">
        <v>127</v>
      </c>
      <c r="AA67" s="15" t="s">
        <v>127</v>
      </c>
    </row>
    <row r="68" spans="1:27" s="53" customFormat="1" x14ac:dyDescent="0.2">
      <c r="A68" s="11">
        <v>44</v>
      </c>
      <c r="B68" s="12">
        <v>43600</v>
      </c>
      <c r="C68" s="11">
        <v>17213601</v>
      </c>
      <c r="D68" s="13" t="s">
        <v>228</v>
      </c>
      <c r="E68" s="17"/>
      <c r="F68" s="15" t="s">
        <v>127</v>
      </c>
      <c r="G68" s="15" t="s">
        <v>127</v>
      </c>
      <c r="H68" s="15" t="s">
        <v>127</v>
      </c>
      <c r="I68" s="15" t="s">
        <v>127</v>
      </c>
      <c r="J68" s="15" t="s">
        <v>127</v>
      </c>
      <c r="K68" s="15" t="s">
        <v>127</v>
      </c>
      <c r="L68" s="15" t="s">
        <v>127</v>
      </c>
      <c r="M68" s="15" t="s">
        <v>127</v>
      </c>
      <c r="N68" s="15" t="s">
        <v>127</v>
      </c>
      <c r="O68" s="15" t="s">
        <v>127</v>
      </c>
      <c r="P68" s="15" t="s">
        <v>127</v>
      </c>
      <c r="Q68" s="15" t="s">
        <v>127</v>
      </c>
      <c r="R68" s="15" t="s">
        <v>127</v>
      </c>
      <c r="S68" s="15" t="s">
        <v>127</v>
      </c>
      <c r="T68" s="15" t="s">
        <v>127</v>
      </c>
      <c r="U68" s="15" t="s">
        <v>127</v>
      </c>
      <c r="V68" s="15" t="s">
        <v>127</v>
      </c>
      <c r="W68" s="15" t="s">
        <v>127</v>
      </c>
      <c r="X68" s="15" t="s">
        <v>127</v>
      </c>
      <c r="Y68" s="15" t="s">
        <v>127</v>
      </c>
      <c r="Z68" s="15" t="s">
        <v>127</v>
      </c>
      <c r="AA68" s="15" t="s">
        <v>127</v>
      </c>
    </row>
    <row r="69" spans="1:27" s="53" customFormat="1" x14ac:dyDescent="0.2">
      <c r="A69" s="11">
        <v>45</v>
      </c>
      <c r="B69" s="12">
        <v>42912</v>
      </c>
      <c r="C69" s="11">
        <v>17213602</v>
      </c>
      <c r="D69" s="13" t="s">
        <v>229</v>
      </c>
      <c r="E69" s="17"/>
      <c r="F69" s="15" t="s">
        <v>127</v>
      </c>
      <c r="G69" s="15">
        <v>482.8</v>
      </c>
      <c r="H69" s="15">
        <v>306.2</v>
      </c>
      <c r="I69" s="15" t="s">
        <v>127</v>
      </c>
      <c r="J69" s="15" t="s">
        <v>127</v>
      </c>
      <c r="K69" s="15" t="s">
        <v>127</v>
      </c>
      <c r="L69" s="15" t="s">
        <v>127</v>
      </c>
      <c r="M69" s="15" t="s">
        <v>127</v>
      </c>
      <c r="N69" s="15" t="s">
        <v>127</v>
      </c>
      <c r="O69" s="15" t="s">
        <v>127</v>
      </c>
      <c r="P69" s="15" t="s">
        <v>127</v>
      </c>
      <c r="Q69" s="15" t="s">
        <v>127</v>
      </c>
      <c r="R69" s="15" t="s">
        <v>127</v>
      </c>
      <c r="S69" s="15" t="s">
        <v>127</v>
      </c>
      <c r="T69" s="15" t="s">
        <v>127</v>
      </c>
      <c r="U69" s="15" t="s">
        <v>127</v>
      </c>
      <c r="V69" s="15" t="s">
        <v>127</v>
      </c>
      <c r="W69" s="15" t="s">
        <v>127</v>
      </c>
      <c r="X69" s="15" t="s">
        <v>127</v>
      </c>
      <c r="Y69" s="15" t="s">
        <v>127</v>
      </c>
      <c r="Z69" s="15" t="s">
        <v>127</v>
      </c>
      <c r="AA69" s="15" t="s">
        <v>127</v>
      </c>
    </row>
    <row r="70" spans="1:27" s="53" customFormat="1" x14ac:dyDescent="0.2">
      <c r="A70" s="11">
        <v>46</v>
      </c>
      <c r="B70" s="12">
        <v>42891</v>
      </c>
      <c r="C70" s="11">
        <v>17213603</v>
      </c>
      <c r="D70" s="13" t="s">
        <v>231</v>
      </c>
      <c r="E70" s="17" t="s">
        <v>232</v>
      </c>
      <c r="F70" s="15" t="s">
        <v>127</v>
      </c>
      <c r="G70" s="15" t="s">
        <v>127</v>
      </c>
      <c r="H70" s="15">
        <v>469.3</v>
      </c>
      <c r="I70" s="15" t="s">
        <v>127</v>
      </c>
      <c r="J70" s="15" t="s">
        <v>127</v>
      </c>
      <c r="K70" s="15" t="s">
        <v>127</v>
      </c>
      <c r="L70" s="15" t="s">
        <v>127</v>
      </c>
      <c r="M70" s="15" t="s">
        <v>127</v>
      </c>
      <c r="N70" s="15" t="s">
        <v>127</v>
      </c>
      <c r="O70" s="15" t="s">
        <v>127</v>
      </c>
      <c r="P70" s="15" t="s">
        <v>127</v>
      </c>
      <c r="Q70" s="15" t="s">
        <v>127</v>
      </c>
      <c r="R70" s="15" t="s">
        <v>127</v>
      </c>
      <c r="S70" s="15" t="s">
        <v>127</v>
      </c>
      <c r="T70" s="15" t="s">
        <v>127</v>
      </c>
      <c r="U70" s="15" t="s">
        <v>127</v>
      </c>
      <c r="V70" s="15" t="s">
        <v>127</v>
      </c>
      <c r="W70" s="15" t="s">
        <v>127</v>
      </c>
      <c r="X70" s="15" t="s">
        <v>127</v>
      </c>
      <c r="Y70" s="15" t="s">
        <v>127</v>
      </c>
      <c r="Z70" s="15" t="s">
        <v>127</v>
      </c>
      <c r="AA70" s="15" t="s">
        <v>127</v>
      </c>
    </row>
    <row r="71" spans="1:27" s="53" customFormat="1" x14ac:dyDescent="0.2">
      <c r="A71" s="11">
        <v>46</v>
      </c>
      <c r="B71" s="12">
        <v>43514</v>
      </c>
      <c r="C71" s="11">
        <v>17213603</v>
      </c>
      <c r="D71" s="13" t="s">
        <v>231</v>
      </c>
      <c r="E71" s="17"/>
      <c r="F71" s="15" t="s">
        <v>127</v>
      </c>
      <c r="G71" s="15" t="s">
        <v>127</v>
      </c>
      <c r="H71" s="15" t="s">
        <v>127</v>
      </c>
      <c r="I71" s="15" t="s">
        <v>127</v>
      </c>
      <c r="J71" s="15" t="s">
        <v>127</v>
      </c>
      <c r="K71" s="15" t="s">
        <v>127</v>
      </c>
      <c r="L71" s="15" t="s">
        <v>127</v>
      </c>
      <c r="M71" s="15" t="s">
        <v>127</v>
      </c>
      <c r="N71" s="15" t="s">
        <v>127</v>
      </c>
      <c r="O71" s="15" t="s">
        <v>127</v>
      </c>
      <c r="P71" s="15" t="s">
        <v>127</v>
      </c>
      <c r="Q71" s="15" t="s">
        <v>127</v>
      </c>
      <c r="R71" s="15" t="s">
        <v>127</v>
      </c>
      <c r="S71" s="15" t="s">
        <v>127</v>
      </c>
      <c r="T71" s="15" t="s">
        <v>127</v>
      </c>
      <c r="U71" s="15" t="s">
        <v>127</v>
      </c>
      <c r="V71" s="15" t="s">
        <v>127</v>
      </c>
      <c r="W71" s="15" t="s">
        <v>127</v>
      </c>
      <c r="X71" s="15" t="s">
        <v>127</v>
      </c>
      <c r="Y71" s="15" t="s">
        <v>127</v>
      </c>
      <c r="Z71" s="15" t="s">
        <v>127</v>
      </c>
      <c r="AA71" s="15" t="s">
        <v>127</v>
      </c>
    </row>
    <row r="72" spans="1:27" s="53" customFormat="1" x14ac:dyDescent="0.2">
      <c r="A72" s="11">
        <v>47</v>
      </c>
      <c r="B72" s="12">
        <v>42878</v>
      </c>
      <c r="C72" s="11">
        <v>17213604</v>
      </c>
      <c r="D72" s="13" t="s">
        <v>233</v>
      </c>
      <c r="E72" s="17" t="s">
        <v>283</v>
      </c>
      <c r="F72" s="15" t="s">
        <v>127</v>
      </c>
      <c r="G72" s="15">
        <v>532.20000000000005</v>
      </c>
      <c r="H72" s="15" t="s">
        <v>127</v>
      </c>
      <c r="I72" s="15" t="s">
        <v>127</v>
      </c>
      <c r="J72" s="15" t="s">
        <v>127</v>
      </c>
      <c r="K72" s="15" t="s">
        <v>127</v>
      </c>
      <c r="L72" s="15" t="s">
        <v>127</v>
      </c>
      <c r="M72" s="15" t="s">
        <v>127</v>
      </c>
      <c r="N72" s="15" t="s">
        <v>127</v>
      </c>
      <c r="O72" s="15" t="s">
        <v>127</v>
      </c>
      <c r="P72" s="15" t="s">
        <v>127</v>
      </c>
      <c r="Q72" s="15" t="s">
        <v>127</v>
      </c>
      <c r="R72" s="15" t="s">
        <v>127</v>
      </c>
      <c r="S72" s="15" t="s">
        <v>127</v>
      </c>
      <c r="T72" s="15" t="s">
        <v>127</v>
      </c>
      <c r="U72" s="15" t="s">
        <v>127</v>
      </c>
      <c r="V72" s="15" t="s">
        <v>127</v>
      </c>
      <c r="W72" s="15" t="s">
        <v>127</v>
      </c>
      <c r="X72" s="15" t="s">
        <v>127</v>
      </c>
      <c r="Y72" s="15" t="s">
        <v>127</v>
      </c>
      <c r="Z72" s="15" t="s">
        <v>127</v>
      </c>
      <c r="AA72" s="15" t="s">
        <v>127</v>
      </c>
    </row>
    <row r="73" spans="1:27" s="53" customFormat="1" x14ac:dyDescent="0.2">
      <c r="A73" s="11">
        <v>47</v>
      </c>
      <c r="B73" s="12">
        <v>43515</v>
      </c>
      <c r="C73" s="11">
        <v>17213604</v>
      </c>
      <c r="D73" s="13" t="s">
        <v>233</v>
      </c>
      <c r="E73" s="17" t="s">
        <v>235</v>
      </c>
      <c r="F73" s="15" t="s">
        <v>127</v>
      </c>
      <c r="G73" s="15" t="s">
        <v>157</v>
      </c>
      <c r="H73" s="15">
        <v>866.7</v>
      </c>
      <c r="I73" s="15" t="s">
        <v>127</v>
      </c>
      <c r="J73" s="15" t="s">
        <v>127</v>
      </c>
      <c r="K73" s="15" t="s">
        <v>127</v>
      </c>
      <c r="L73" s="15" t="s">
        <v>127</v>
      </c>
      <c r="M73" s="15" t="s">
        <v>127</v>
      </c>
      <c r="N73" s="15" t="s">
        <v>127</v>
      </c>
      <c r="O73" s="15" t="s">
        <v>127</v>
      </c>
      <c r="P73" s="15" t="s">
        <v>127</v>
      </c>
      <c r="Q73" s="15" t="s">
        <v>127</v>
      </c>
      <c r="R73" s="15" t="s">
        <v>127</v>
      </c>
      <c r="S73" s="15" t="s">
        <v>127</v>
      </c>
      <c r="T73" s="15" t="s">
        <v>127</v>
      </c>
      <c r="U73" s="15" t="s">
        <v>127</v>
      </c>
      <c r="V73" s="15" t="s">
        <v>127</v>
      </c>
      <c r="W73" s="15" t="s">
        <v>127</v>
      </c>
      <c r="X73" s="15" t="s">
        <v>127</v>
      </c>
      <c r="Y73" s="15" t="s">
        <v>127</v>
      </c>
      <c r="Z73" s="15" t="s">
        <v>127</v>
      </c>
      <c r="AA73" s="15" t="s">
        <v>127</v>
      </c>
    </row>
    <row r="74" spans="1:27" s="53" customFormat="1" x14ac:dyDescent="0.2">
      <c r="A74" s="11">
        <v>47</v>
      </c>
      <c r="B74" s="12">
        <v>43598</v>
      </c>
      <c r="C74" s="11">
        <v>17213604</v>
      </c>
      <c r="D74" s="13" t="s">
        <v>233</v>
      </c>
      <c r="E74" s="17" t="s">
        <v>236</v>
      </c>
      <c r="F74" s="15" t="s">
        <v>127</v>
      </c>
      <c r="G74" s="15" t="s">
        <v>127</v>
      </c>
      <c r="H74" s="15" t="s">
        <v>127</v>
      </c>
      <c r="I74" s="15" t="s">
        <v>127</v>
      </c>
      <c r="J74" s="15" t="s">
        <v>127</v>
      </c>
      <c r="K74" s="15" t="s">
        <v>127</v>
      </c>
      <c r="L74" s="15" t="s">
        <v>127</v>
      </c>
      <c r="M74" s="15" t="s">
        <v>127</v>
      </c>
      <c r="N74" s="15" t="s">
        <v>127</v>
      </c>
      <c r="O74" s="15" t="s">
        <v>127</v>
      </c>
      <c r="P74" s="15" t="s">
        <v>127</v>
      </c>
      <c r="Q74" s="15" t="s">
        <v>127</v>
      </c>
      <c r="R74" s="15" t="s">
        <v>127</v>
      </c>
      <c r="S74" s="15" t="s">
        <v>127</v>
      </c>
      <c r="T74" s="15" t="s">
        <v>127</v>
      </c>
      <c r="U74" s="15" t="s">
        <v>127</v>
      </c>
      <c r="V74" s="15" t="s">
        <v>127</v>
      </c>
      <c r="W74" s="15" t="s">
        <v>127</v>
      </c>
      <c r="X74" s="15" t="s">
        <v>127</v>
      </c>
      <c r="Y74" s="15" t="s">
        <v>127</v>
      </c>
      <c r="Z74" s="15" t="s">
        <v>127</v>
      </c>
      <c r="AA74" s="15" t="s">
        <v>127</v>
      </c>
    </row>
    <row r="75" spans="1:27" s="53" customFormat="1" x14ac:dyDescent="0.2">
      <c r="A75" s="11">
        <v>48</v>
      </c>
      <c r="B75" s="12">
        <v>42892</v>
      </c>
      <c r="C75" s="11">
        <v>17213605</v>
      </c>
      <c r="D75" s="13" t="s">
        <v>237</v>
      </c>
      <c r="E75" s="17" t="s">
        <v>239</v>
      </c>
      <c r="F75" s="15" t="s">
        <v>127</v>
      </c>
      <c r="G75" s="15">
        <v>645.5</v>
      </c>
      <c r="H75" s="15" t="s">
        <v>127</v>
      </c>
      <c r="I75" s="15" t="s">
        <v>127</v>
      </c>
      <c r="J75" s="15" t="s">
        <v>127</v>
      </c>
      <c r="K75" s="15" t="s">
        <v>127</v>
      </c>
      <c r="L75" s="15" t="s">
        <v>127</v>
      </c>
      <c r="M75" s="15" t="s">
        <v>127</v>
      </c>
      <c r="N75" s="15" t="s">
        <v>127</v>
      </c>
      <c r="O75" s="15" t="s">
        <v>127</v>
      </c>
      <c r="P75" s="15" t="s">
        <v>127</v>
      </c>
      <c r="Q75" s="15" t="s">
        <v>127</v>
      </c>
      <c r="R75" s="15" t="s">
        <v>127</v>
      </c>
      <c r="S75" s="15" t="s">
        <v>127</v>
      </c>
      <c r="T75" s="15" t="s">
        <v>127</v>
      </c>
      <c r="U75" s="15" t="s">
        <v>127</v>
      </c>
      <c r="V75" s="15" t="s">
        <v>127</v>
      </c>
      <c r="W75" s="15" t="s">
        <v>127</v>
      </c>
      <c r="X75" s="15" t="s">
        <v>127</v>
      </c>
      <c r="Y75" s="15" t="s">
        <v>127</v>
      </c>
      <c r="Z75" s="15" t="s">
        <v>127</v>
      </c>
      <c r="AA75" s="15" t="s">
        <v>127</v>
      </c>
    </row>
    <row r="76" spans="1:27" s="53" customFormat="1" x14ac:dyDescent="0.2">
      <c r="A76" s="11">
        <v>48</v>
      </c>
      <c r="B76" s="12">
        <v>43514</v>
      </c>
      <c r="C76" s="11">
        <v>17213605</v>
      </c>
      <c r="D76" s="13" t="s">
        <v>237</v>
      </c>
      <c r="E76" s="17"/>
      <c r="F76" s="15" t="s">
        <v>127</v>
      </c>
      <c r="G76" s="15" t="s">
        <v>127</v>
      </c>
      <c r="H76" s="15" t="s">
        <v>127</v>
      </c>
      <c r="I76" s="15" t="s">
        <v>127</v>
      </c>
      <c r="J76" s="15" t="s">
        <v>127</v>
      </c>
      <c r="K76" s="15" t="s">
        <v>127</v>
      </c>
      <c r="L76" s="15" t="s">
        <v>127</v>
      </c>
      <c r="M76" s="15" t="s">
        <v>127</v>
      </c>
      <c r="N76" s="15" t="s">
        <v>127</v>
      </c>
      <c r="O76" s="15" t="s">
        <v>127</v>
      </c>
      <c r="P76" s="15" t="s">
        <v>127</v>
      </c>
      <c r="Q76" s="15" t="s">
        <v>127</v>
      </c>
      <c r="R76" s="15" t="s">
        <v>127</v>
      </c>
      <c r="S76" s="15" t="s">
        <v>127</v>
      </c>
      <c r="T76" s="15" t="s">
        <v>127</v>
      </c>
      <c r="U76" s="15" t="s">
        <v>127</v>
      </c>
      <c r="V76" s="15" t="s">
        <v>127</v>
      </c>
      <c r="W76" s="15" t="s">
        <v>127</v>
      </c>
      <c r="X76" s="15" t="s">
        <v>127</v>
      </c>
      <c r="Y76" s="15" t="s">
        <v>127</v>
      </c>
      <c r="Z76" s="15" t="s">
        <v>127</v>
      </c>
      <c r="AA76" s="15" t="s">
        <v>127</v>
      </c>
    </row>
    <row r="77" spans="1:27" s="53" customFormat="1" x14ac:dyDescent="0.2">
      <c r="A77" s="11">
        <v>49</v>
      </c>
      <c r="B77" s="12">
        <v>42891</v>
      </c>
      <c r="C77" s="3">
        <v>17213606</v>
      </c>
      <c r="D77" s="13" t="s">
        <v>240</v>
      </c>
      <c r="E77" s="17"/>
      <c r="F77" s="15" t="s">
        <v>127</v>
      </c>
      <c r="G77" s="15">
        <v>528.1</v>
      </c>
      <c r="H77" s="15" t="s">
        <v>127</v>
      </c>
      <c r="I77" s="15" t="s">
        <v>127</v>
      </c>
      <c r="J77" s="15" t="s">
        <v>127</v>
      </c>
      <c r="K77" s="15" t="s">
        <v>127</v>
      </c>
      <c r="L77" s="15" t="s">
        <v>127</v>
      </c>
      <c r="M77" s="15" t="s">
        <v>127</v>
      </c>
      <c r="N77" s="15" t="s">
        <v>127</v>
      </c>
      <c r="O77" s="15" t="s">
        <v>127</v>
      </c>
      <c r="P77" s="15" t="s">
        <v>127</v>
      </c>
      <c r="Q77" s="15" t="s">
        <v>127</v>
      </c>
      <c r="R77" s="15" t="s">
        <v>127</v>
      </c>
      <c r="S77" s="15" t="s">
        <v>127</v>
      </c>
      <c r="T77" s="15" t="s">
        <v>127</v>
      </c>
      <c r="U77" s="15" t="s">
        <v>127</v>
      </c>
      <c r="V77" s="15" t="s">
        <v>127</v>
      </c>
      <c r="W77" s="15" t="s">
        <v>127</v>
      </c>
      <c r="X77" s="15" t="s">
        <v>127</v>
      </c>
      <c r="Y77" s="15" t="s">
        <v>127</v>
      </c>
      <c r="Z77" s="15" t="s">
        <v>127</v>
      </c>
      <c r="AA77" s="15" t="s">
        <v>127</v>
      </c>
    </row>
    <row r="78" spans="1:27" s="53" customFormat="1" x14ac:dyDescent="0.2">
      <c r="A78" s="11">
        <v>49</v>
      </c>
      <c r="B78" s="12">
        <v>43614</v>
      </c>
      <c r="C78" s="11">
        <v>17213606</v>
      </c>
      <c r="D78" s="13" t="s">
        <v>240</v>
      </c>
      <c r="E78" s="17"/>
      <c r="F78" s="15" t="s">
        <v>127</v>
      </c>
      <c r="G78" s="15" t="s">
        <v>127</v>
      </c>
      <c r="H78" s="15" t="s">
        <v>127</v>
      </c>
      <c r="I78" s="15" t="s">
        <v>127</v>
      </c>
      <c r="J78" s="15" t="s">
        <v>127</v>
      </c>
      <c r="K78" s="15" t="s">
        <v>127</v>
      </c>
      <c r="L78" s="15" t="s">
        <v>127</v>
      </c>
      <c r="M78" s="15" t="s">
        <v>127</v>
      </c>
      <c r="N78" s="15" t="s">
        <v>127</v>
      </c>
      <c r="O78" s="15" t="s">
        <v>127</v>
      </c>
      <c r="P78" s="15" t="s">
        <v>127</v>
      </c>
      <c r="Q78" s="15" t="s">
        <v>127</v>
      </c>
      <c r="R78" s="15" t="s">
        <v>127</v>
      </c>
      <c r="S78" s="15" t="s">
        <v>127</v>
      </c>
      <c r="T78" s="15" t="s">
        <v>127</v>
      </c>
      <c r="U78" s="15" t="s">
        <v>127</v>
      </c>
      <c r="V78" s="15" t="s">
        <v>127</v>
      </c>
      <c r="W78" s="15" t="s">
        <v>127</v>
      </c>
      <c r="X78" s="15" t="s">
        <v>127</v>
      </c>
      <c r="Y78" s="15" t="s">
        <v>127</v>
      </c>
      <c r="Z78" s="15" t="s">
        <v>127</v>
      </c>
      <c r="AA78" s="15" t="s">
        <v>127</v>
      </c>
    </row>
    <row r="79" spans="1:27" s="53" customFormat="1" x14ac:dyDescent="0.2">
      <c r="A79" s="11">
        <v>50</v>
      </c>
      <c r="B79" s="12">
        <v>42912</v>
      </c>
      <c r="C79" s="11">
        <v>17213607</v>
      </c>
      <c r="D79" s="13" t="s">
        <v>242</v>
      </c>
      <c r="E79" s="17" t="s">
        <v>243</v>
      </c>
      <c r="F79" s="15" t="s">
        <v>127</v>
      </c>
      <c r="G79" s="15" t="s">
        <v>127</v>
      </c>
      <c r="H79" s="15">
        <v>365.9</v>
      </c>
      <c r="I79" s="15" t="s">
        <v>127</v>
      </c>
      <c r="J79" s="15" t="s">
        <v>127</v>
      </c>
      <c r="K79" s="15" t="s">
        <v>127</v>
      </c>
      <c r="L79" s="15" t="s">
        <v>127</v>
      </c>
      <c r="M79" s="15" t="s">
        <v>127</v>
      </c>
      <c r="N79" s="15" t="s">
        <v>127</v>
      </c>
      <c r="O79" s="15" t="s">
        <v>127</v>
      </c>
      <c r="P79" s="15" t="s">
        <v>127</v>
      </c>
      <c r="Q79" s="15" t="s">
        <v>127</v>
      </c>
      <c r="R79" s="15" t="s">
        <v>127</v>
      </c>
      <c r="S79" s="15" t="s">
        <v>127</v>
      </c>
      <c r="T79" s="15" t="s">
        <v>127</v>
      </c>
      <c r="U79" s="15" t="s">
        <v>127</v>
      </c>
      <c r="V79" s="15" t="s">
        <v>127</v>
      </c>
      <c r="W79" s="15" t="s">
        <v>127</v>
      </c>
      <c r="X79" s="15" t="s">
        <v>127</v>
      </c>
      <c r="Y79" s="15" t="s">
        <v>127</v>
      </c>
      <c r="Z79" s="15" t="s">
        <v>127</v>
      </c>
      <c r="AA79" s="15" t="s">
        <v>127</v>
      </c>
    </row>
    <row r="80" spans="1:27" s="53" customFormat="1" ht="15" customHeight="1" x14ac:dyDescent="0.2">
      <c r="A80" s="11">
        <v>51</v>
      </c>
      <c r="B80" s="12">
        <v>42878</v>
      </c>
      <c r="C80" s="11">
        <v>17213608</v>
      </c>
      <c r="D80" s="13" t="s">
        <v>244</v>
      </c>
      <c r="E80" s="17"/>
      <c r="F80" s="15" t="s">
        <v>127</v>
      </c>
      <c r="G80" s="15" t="s">
        <v>127</v>
      </c>
      <c r="H80" s="15" t="s">
        <v>127</v>
      </c>
      <c r="I80" s="15" t="s">
        <v>127</v>
      </c>
      <c r="J80" s="15" t="s">
        <v>127</v>
      </c>
      <c r="K80" s="15" t="s">
        <v>127</v>
      </c>
      <c r="L80" s="15" t="s">
        <v>127</v>
      </c>
      <c r="M80" s="15" t="s">
        <v>127</v>
      </c>
      <c r="N80" s="15" t="s">
        <v>127</v>
      </c>
      <c r="O80" s="15" t="s">
        <v>127</v>
      </c>
      <c r="P80" s="15" t="s">
        <v>127</v>
      </c>
      <c r="Q80" s="15" t="s">
        <v>127</v>
      </c>
      <c r="R80" s="15" t="s">
        <v>127</v>
      </c>
      <c r="S80" s="15" t="s">
        <v>127</v>
      </c>
      <c r="T80" s="15" t="s">
        <v>127</v>
      </c>
      <c r="U80" s="15" t="s">
        <v>127</v>
      </c>
      <c r="V80" s="15" t="s">
        <v>127</v>
      </c>
      <c r="W80" s="15" t="s">
        <v>127</v>
      </c>
      <c r="X80" s="15" t="s">
        <v>127</v>
      </c>
      <c r="Y80" s="15" t="s">
        <v>127</v>
      </c>
      <c r="Z80" s="15" t="s">
        <v>127</v>
      </c>
      <c r="AA80" s="15" t="s">
        <v>127</v>
      </c>
    </row>
    <row r="81" spans="1:42" s="53" customFormat="1" x14ac:dyDescent="0.2">
      <c r="A81" s="11">
        <v>51</v>
      </c>
      <c r="B81" s="12">
        <v>43515</v>
      </c>
      <c r="C81" s="11">
        <v>17213608</v>
      </c>
      <c r="D81" s="13" t="s">
        <v>244</v>
      </c>
      <c r="E81" s="17" t="s">
        <v>245</v>
      </c>
      <c r="F81" s="15" t="s">
        <v>127</v>
      </c>
      <c r="G81" s="15" t="s">
        <v>157</v>
      </c>
      <c r="H81" s="15">
        <v>703.1</v>
      </c>
      <c r="I81" s="15" t="s">
        <v>127</v>
      </c>
      <c r="J81" s="15" t="s">
        <v>127</v>
      </c>
      <c r="K81" s="15" t="s">
        <v>127</v>
      </c>
      <c r="L81" s="15" t="s">
        <v>127</v>
      </c>
      <c r="M81" s="15" t="s">
        <v>127</v>
      </c>
      <c r="N81" s="15" t="s">
        <v>127</v>
      </c>
      <c r="O81" s="15" t="s">
        <v>127</v>
      </c>
      <c r="P81" s="15" t="s">
        <v>127</v>
      </c>
      <c r="Q81" s="15" t="s">
        <v>127</v>
      </c>
      <c r="R81" s="15" t="s">
        <v>127</v>
      </c>
      <c r="S81" s="15" t="s">
        <v>127</v>
      </c>
      <c r="T81" s="15" t="s">
        <v>127</v>
      </c>
      <c r="U81" s="15" t="s">
        <v>127</v>
      </c>
      <c r="V81" s="15" t="s">
        <v>127</v>
      </c>
      <c r="W81" s="15" t="s">
        <v>127</v>
      </c>
      <c r="X81" s="15" t="s">
        <v>127</v>
      </c>
      <c r="Y81" s="15" t="s">
        <v>127</v>
      </c>
      <c r="Z81" s="15" t="s">
        <v>127</v>
      </c>
      <c r="AA81" s="15" t="s">
        <v>127</v>
      </c>
      <c r="AC81" s="98"/>
      <c r="AD81" s="98"/>
      <c r="AE81" s="98"/>
      <c r="AF81" s="98"/>
      <c r="AG81" s="98"/>
      <c r="AH81" s="98"/>
      <c r="AI81" s="98"/>
      <c r="AJ81" s="98"/>
      <c r="AK81" s="98"/>
      <c r="AM81" s="98"/>
      <c r="AN81" s="98"/>
      <c r="AO81" s="98"/>
      <c r="AP81" s="98"/>
    </row>
    <row r="82" spans="1:42" s="53" customFormat="1" x14ac:dyDescent="0.2">
      <c r="A82" s="11">
        <v>52</v>
      </c>
      <c r="B82" s="12">
        <v>42878</v>
      </c>
      <c r="C82" s="11">
        <v>17213609</v>
      </c>
      <c r="D82" s="13" t="s">
        <v>246</v>
      </c>
      <c r="E82" s="17"/>
      <c r="F82" s="15" t="s">
        <v>127</v>
      </c>
      <c r="G82" s="15" t="s">
        <v>127</v>
      </c>
      <c r="H82" s="15" t="s">
        <v>127</v>
      </c>
      <c r="I82" s="15" t="s">
        <v>127</v>
      </c>
      <c r="J82" s="15" t="s">
        <v>127</v>
      </c>
      <c r="K82" s="15" t="s">
        <v>127</v>
      </c>
      <c r="L82" s="15" t="s">
        <v>127</v>
      </c>
      <c r="M82" s="15" t="s">
        <v>127</v>
      </c>
      <c r="N82" s="15" t="s">
        <v>127</v>
      </c>
      <c r="O82" s="15" t="s">
        <v>127</v>
      </c>
      <c r="P82" s="15" t="s">
        <v>127</v>
      </c>
      <c r="Q82" s="15" t="s">
        <v>127</v>
      </c>
      <c r="R82" s="15" t="s">
        <v>127</v>
      </c>
      <c r="S82" s="15" t="s">
        <v>127</v>
      </c>
      <c r="T82" s="15" t="s">
        <v>127</v>
      </c>
      <c r="U82" s="15" t="s">
        <v>127</v>
      </c>
      <c r="V82" s="15" t="s">
        <v>127</v>
      </c>
      <c r="W82" s="15" t="s">
        <v>127</v>
      </c>
      <c r="X82" s="15" t="s">
        <v>127</v>
      </c>
      <c r="Y82" s="15" t="s">
        <v>127</v>
      </c>
      <c r="Z82" s="15" t="s">
        <v>127</v>
      </c>
      <c r="AA82" s="15" t="s">
        <v>127</v>
      </c>
      <c r="AC82" s="98"/>
      <c r="AD82" s="98"/>
      <c r="AE82" s="98"/>
      <c r="AF82" s="98"/>
      <c r="AG82" s="98"/>
      <c r="AH82" s="98"/>
      <c r="AI82" s="98"/>
      <c r="AJ82" s="98"/>
    </row>
    <row r="83" spans="1:42" s="53" customFormat="1" x14ac:dyDescent="0.2">
      <c r="A83" s="11">
        <v>52</v>
      </c>
      <c r="B83" s="12">
        <v>43515</v>
      </c>
      <c r="C83" s="11">
        <v>17213609</v>
      </c>
      <c r="D83" s="13" t="s">
        <v>246</v>
      </c>
      <c r="E83" s="17" t="s">
        <v>162</v>
      </c>
      <c r="F83" s="15" t="s">
        <v>127</v>
      </c>
      <c r="G83" s="15" t="s">
        <v>157</v>
      </c>
      <c r="H83" s="15" t="s">
        <v>130</v>
      </c>
      <c r="I83" s="15" t="s">
        <v>127</v>
      </c>
      <c r="J83" s="15" t="s">
        <v>127</v>
      </c>
      <c r="K83" s="15" t="s">
        <v>127</v>
      </c>
      <c r="L83" s="15" t="s">
        <v>127</v>
      </c>
      <c r="M83" s="15" t="s">
        <v>127</v>
      </c>
      <c r="N83" s="15" t="s">
        <v>127</v>
      </c>
      <c r="O83" s="15" t="s">
        <v>127</v>
      </c>
      <c r="P83" s="15" t="s">
        <v>127</v>
      </c>
      <c r="Q83" s="15" t="s">
        <v>127</v>
      </c>
      <c r="R83" s="15" t="s">
        <v>127</v>
      </c>
      <c r="S83" s="15" t="s">
        <v>127</v>
      </c>
      <c r="T83" s="15" t="s">
        <v>127</v>
      </c>
      <c r="U83" s="15" t="s">
        <v>127</v>
      </c>
      <c r="V83" s="15" t="s">
        <v>127</v>
      </c>
      <c r="W83" s="15" t="s">
        <v>127</v>
      </c>
      <c r="X83" s="15" t="s">
        <v>127</v>
      </c>
      <c r="Y83" s="15" t="s">
        <v>127</v>
      </c>
      <c r="Z83" s="15" t="s">
        <v>127</v>
      </c>
      <c r="AA83" s="15" t="s">
        <v>127</v>
      </c>
    </row>
    <row r="84" spans="1:42" s="53" customFormat="1" ht="15" customHeight="1" x14ac:dyDescent="0.2">
      <c r="A84" s="11">
        <v>53</v>
      </c>
      <c r="B84" s="12">
        <v>42914</v>
      </c>
      <c r="C84" s="11">
        <v>17213702</v>
      </c>
      <c r="D84" s="17" t="s">
        <v>247</v>
      </c>
      <c r="E84" s="17" t="s">
        <v>206</v>
      </c>
      <c r="F84" s="15" t="s">
        <v>127</v>
      </c>
      <c r="G84" s="15">
        <v>519</v>
      </c>
      <c r="H84" s="15">
        <v>1360.3</v>
      </c>
      <c r="I84" s="15" t="s">
        <v>127</v>
      </c>
      <c r="J84" s="15" t="s">
        <v>127</v>
      </c>
      <c r="K84" s="15" t="s">
        <v>127</v>
      </c>
      <c r="L84" s="15" t="s">
        <v>127</v>
      </c>
      <c r="M84" s="15" t="s">
        <v>127</v>
      </c>
      <c r="N84" s="15" t="s">
        <v>127</v>
      </c>
      <c r="O84" s="15" t="s">
        <v>127</v>
      </c>
      <c r="P84" s="15" t="s">
        <v>127</v>
      </c>
      <c r="Q84" s="15" t="s">
        <v>127</v>
      </c>
      <c r="R84" s="15" t="s">
        <v>127</v>
      </c>
      <c r="S84" s="15" t="s">
        <v>127</v>
      </c>
      <c r="T84" s="15" t="s">
        <v>127</v>
      </c>
      <c r="U84" s="15" t="s">
        <v>127</v>
      </c>
      <c r="V84" s="15" t="s">
        <v>127</v>
      </c>
      <c r="W84" s="15" t="s">
        <v>127</v>
      </c>
      <c r="X84" s="15" t="s">
        <v>127</v>
      </c>
      <c r="Y84" s="15" t="s">
        <v>127</v>
      </c>
      <c r="Z84" s="15" t="s">
        <v>127</v>
      </c>
      <c r="AA84" s="15" t="s">
        <v>127</v>
      </c>
      <c r="AC84" s="98"/>
      <c r="AD84" s="98"/>
      <c r="AE84" s="98"/>
      <c r="AF84" s="98"/>
      <c r="AG84" s="98"/>
      <c r="AH84" s="98"/>
      <c r="AI84" s="98"/>
      <c r="AJ84" s="98"/>
      <c r="AK84" s="98"/>
    </row>
    <row r="85" spans="1:42" s="53" customFormat="1" x14ac:dyDescent="0.2">
      <c r="A85" s="11">
        <v>54</v>
      </c>
      <c r="B85" s="12">
        <v>40965</v>
      </c>
      <c r="C85" s="11">
        <v>17313403</v>
      </c>
      <c r="D85" s="13" t="s">
        <v>248</v>
      </c>
      <c r="E85" s="17"/>
      <c r="F85" s="15" t="s">
        <v>127</v>
      </c>
      <c r="G85" s="15" t="s">
        <v>127</v>
      </c>
      <c r="H85" s="15" t="s">
        <v>127</v>
      </c>
      <c r="I85" s="15" t="s">
        <v>127</v>
      </c>
      <c r="J85" s="15" t="s">
        <v>127</v>
      </c>
      <c r="K85" s="15" t="s">
        <v>127</v>
      </c>
      <c r="L85" s="15" t="s">
        <v>127</v>
      </c>
      <c r="M85" s="15" t="s">
        <v>127</v>
      </c>
      <c r="N85" s="15" t="s">
        <v>127</v>
      </c>
      <c r="O85" s="15" t="s">
        <v>127</v>
      </c>
      <c r="P85" s="15" t="s">
        <v>127</v>
      </c>
      <c r="Q85" s="15" t="s">
        <v>127</v>
      </c>
      <c r="R85" s="15" t="s">
        <v>127</v>
      </c>
      <c r="S85" s="15" t="s">
        <v>127</v>
      </c>
      <c r="T85" s="15" t="s">
        <v>127</v>
      </c>
      <c r="U85" s="15" t="s">
        <v>127</v>
      </c>
      <c r="V85" s="15" t="s">
        <v>127</v>
      </c>
      <c r="W85" s="15" t="s">
        <v>127</v>
      </c>
      <c r="X85" s="15" t="s">
        <v>127</v>
      </c>
      <c r="Y85" s="15" t="s">
        <v>127</v>
      </c>
      <c r="Z85" s="15" t="s">
        <v>127</v>
      </c>
      <c r="AA85" s="15" t="s">
        <v>127</v>
      </c>
      <c r="AC85" s="98"/>
      <c r="AD85" s="98"/>
      <c r="AE85" s="98"/>
      <c r="AF85" s="98"/>
      <c r="AG85" s="98"/>
      <c r="AH85" s="98"/>
      <c r="AI85" s="98"/>
      <c r="AJ85" s="98"/>
      <c r="AK85" s="98"/>
      <c r="AM85" s="98"/>
      <c r="AN85" s="98"/>
      <c r="AO85" s="98"/>
      <c r="AP85" s="98"/>
    </row>
    <row r="86" spans="1:42" s="53" customFormat="1" x14ac:dyDescent="0.2">
      <c r="A86" s="11">
        <v>55</v>
      </c>
      <c r="B86" s="12">
        <v>43532</v>
      </c>
      <c r="C86" s="11">
        <v>17313404</v>
      </c>
      <c r="D86" s="13" t="s">
        <v>249</v>
      </c>
      <c r="E86" s="17" t="s">
        <v>250</v>
      </c>
      <c r="F86" s="15" t="s">
        <v>127</v>
      </c>
      <c r="G86" s="15" t="s">
        <v>127</v>
      </c>
      <c r="H86" s="15" t="s">
        <v>127</v>
      </c>
      <c r="I86" s="15" t="s">
        <v>127</v>
      </c>
      <c r="J86" s="15" t="s">
        <v>127</v>
      </c>
      <c r="K86" s="15" t="s">
        <v>127</v>
      </c>
      <c r="L86" s="15" t="s">
        <v>127</v>
      </c>
      <c r="M86" s="15" t="s">
        <v>127</v>
      </c>
      <c r="N86" s="15" t="s">
        <v>127</v>
      </c>
      <c r="O86" s="15" t="s">
        <v>127</v>
      </c>
      <c r="P86" s="15" t="s">
        <v>127</v>
      </c>
      <c r="Q86" s="15" t="s">
        <v>127</v>
      </c>
      <c r="R86" s="15" t="s">
        <v>127</v>
      </c>
      <c r="S86" s="15" t="s">
        <v>127</v>
      </c>
      <c r="T86" s="15" t="s">
        <v>127</v>
      </c>
      <c r="U86" s="15" t="s">
        <v>127</v>
      </c>
      <c r="V86" s="15" t="s">
        <v>127</v>
      </c>
      <c r="W86" s="15" t="s">
        <v>127</v>
      </c>
      <c r="X86" s="15" t="s">
        <v>127</v>
      </c>
      <c r="Y86" s="15" t="s">
        <v>127</v>
      </c>
      <c r="Z86" s="15" t="s">
        <v>127</v>
      </c>
      <c r="AA86" s="15" t="s">
        <v>127</v>
      </c>
    </row>
    <row r="87" spans="1:42" s="53" customFormat="1" x14ac:dyDescent="0.2">
      <c r="A87" s="11">
        <v>56</v>
      </c>
      <c r="B87" s="12">
        <v>43533</v>
      </c>
      <c r="C87" s="11">
        <v>17313405</v>
      </c>
      <c r="D87" s="13" t="s">
        <v>251</v>
      </c>
      <c r="E87" s="17" t="s">
        <v>252</v>
      </c>
      <c r="F87" s="15" t="s">
        <v>127</v>
      </c>
      <c r="G87" s="15" t="s">
        <v>127</v>
      </c>
      <c r="H87" s="15" t="s">
        <v>127</v>
      </c>
      <c r="I87" s="15" t="s">
        <v>127</v>
      </c>
      <c r="J87" s="15" t="s">
        <v>127</v>
      </c>
      <c r="K87" s="15" t="s">
        <v>127</v>
      </c>
      <c r="L87" s="15" t="s">
        <v>127</v>
      </c>
      <c r="M87" s="15" t="s">
        <v>127</v>
      </c>
      <c r="N87" s="15" t="s">
        <v>127</v>
      </c>
      <c r="O87" s="15" t="s">
        <v>127</v>
      </c>
      <c r="P87" s="15" t="s">
        <v>127</v>
      </c>
      <c r="Q87" s="15" t="s">
        <v>127</v>
      </c>
      <c r="R87" s="15" t="s">
        <v>127</v>
      </c>
      <c r="S87" s="15" t="s">
        <v>127</v>
      </c>
      <c r="T87" s="15" t="s">
        <v>127</v>
      </c>
      <c r="U87" s="15" t="s">
        <v>127</v>
      </c>
      <c r="V87" s="15" t="s">
        <v>127</v>
      </c>
      <c r="W87" s="15" t="s">
        <v>127</v>
      </c>
      <c r="X87" s="15" t="s">
        <v>127</v>
      </c>
      <c r="Y87" s="15" t="s">
        <v>127</v>
      </c>
      <c r="Z87" s="15" t="s">
        <v>127</v>
      </c>
      <c r="AA87" s="15" t="s">
        <v>127</v>
      </c>
    </row>
    <row r="88" spans="1:42" s="53" customFormat="1" x14ac:dyDescent="0.2">
      <c r="A88" s="11">
        <v>57</v>
      </c>
      <c r="B88" s="12">
        <v>41416</v>
      </c>
      <c r="C88" s="11">
        <v>17313603</v>
      </c>
      <c r="D88" s="13" t="s">
        <v>253</v>
      </c>
      <c r="E88" s="17"/>
      <c r="F88" s="15" t="s">
        <v>127</v>
      </c>
      <c r="G88" s="15" t="s">
        <v>127</v>
      </c>
      <c r="H88" s="15" t="s">
        <v>127</v>
      </c>
      <c r="I88" s="15" t="s">
        <v>127</v>
      </c>
      <c r="J88" s="15" t="s">
        <v>127</v>
      </c>
      <c r="K88" s="15" t="s">
        <v>127</v>
      </c>
      <c r="L88" s="15" t="s">
        <v>127</v>
      </c>
      <c r="M88" s="15" t="s">
        <v>127</v>
      </c>
      <c r="N88" s="15" t="s">
        <v>127</v>
      </c>
      <c r="O88" s="15" t="s">
        <v>127</v>
      </c>
      <c r="P88" s="15" t="s">
        <v>127</v>
      </c>
      <c r="Q88" s="15" t="s">
        <v>127</v>
      </c>
      <c r="R88" s="15" t="s">
        <v>127</v>
      </c>
      <c r="S88" s="15" t="s">
        <v>127</v>
      </c>
      <c r="T88" s="15" t="s">
        <v>127</v>
      </c>
      <c r="U88" s="15" t="s">
        <v>127</v>
      </c>
      <c r="V88" s="15" t="s">
        <v>127</v>
      </c>
      <c r="W88" s="15" t="s">
        <v>127</v>
      </c>
      <c r="X88" s="15" t="s">
        <v>127</v>
      </c>
      <c r="Y88" s="15" t="s">
        <v>127</v>
      </c>
      <c r="Z88" s="15" t="s">
        <v>127</v>
      </c>
      <c r="AA88" s="15" t="s">
        <v>127</v>
      </c>
    </row>
    <row r="89" spans="1:42" s="53" customFormat="1" x14ac:dyDescent="0.2">
      <c r="A89" s="11">
        <v>58</v>
      </c>
      <c r="B89" s="12">
        <v>42911</v>
      </c>
      <c r="C89" s="11">
        <v>17313605</v>
      </c>
      <c r="D89" s="13" t="s">
        <v>254</v>
      </c>
      <c r="E89" s="17" t="s">
        <v>283</v>
      </c>
      <c r="F89" s="15" t="s">
        <v>127</v>
      </c>
      <c r="G89" s="15" t="s">
        <v>127</v>
      </c>
      <c r="H89" s="15">
        <v>446</v>
      </c>
      <c r="I89" s="15" t="s">
        <v>127</v>
      </c>
      <c r="J89" s="15" t="s">
        <v>127</v>
      </c>
      <c r="K89" s="15" t="s">
        <v>127</v>
      </c>
      <c r="L89" s="15" t="s">
        <v>127</v>
      </c>
      <c r="M89" s="15" t="s">
        <v>127</v>
      </c>
      <c r="N89" s="15" t="s">
        <v>127</v>
      </c>
      <c r="O89" s="15" t="s">
        <v>127</v>
      </c>
      <c r="P89" s="15" t="s">
        <v>127</v>
      </c>
      <c r="Q89" s="15" t="s">
        <v>127</v>
      </c>
      <c r="R89" s="15" t="s">
        <v>127</v>
      </c>
      <c r="S89" s="15" t="s">
        <v>127</v>
      </c>
      <c r="T89" s="15" t="s">
        <v>127</v>
      </c>
      <c r="U89" s="15" t="s">
        <v>127</v>
      </c>
      <c r="V89" s="15" t="s">
        <v>127</v>
      </c>
      <c r="W89" s="15" t="s">
        <v>127</v>
      </c>
      <c r="X89" s="15" t="s">
        <v>127</v>
      </c>
      <c r="Y89" s="15" t="s">
        <v>127</v>
      </c>
      <c r="Z89" s="15" t="s">
        <v>127</v>
      </c>
      <c r="AA89" s="15" t="s">
        <v>127</v>
      </c>
    </row>
    <row r="90" spans="1:42" s="53" customFormat="1" x14ac:dyDescent="0.2">
      <c r="A90" s="11">
        <v>58</v>
      </c>
      <c r="B90" s="12">
        <v>43516</v>
      </c>
      <c r="C90" s="11">
        <v>17313605</v>
      </c>
      <c r="D90" s="13" t="s">
        <v>254</v>
      </c>
      <c r="E90" s="17" t="s">
        <v>142</v>
      </c>
      <c r="F90" s="15" t="s">
        <v>131</v>
      </c>
      <c r="G90" s="15" t="s">
        <v>127</v>
      </c>
      <c r="H90" s="15">
        <v>726</v>
      </c>
      <c r="I90" s="15" t="s">
        <v>127</v>
      </c>
      <c r="J90" s="15" t="s">
        <v>127</v>
      </c>
      <c r="K90" s="15" t="s">
        <v>127</v>
      </c>
      <c r="L90" s="15" t="s">
        <v>127</v>
      </c>
      <c r="M90" s="15" t="s">
        <v>127</v>
      </c>
      <c r="N90" s="15" t="s">
        <v>127</v>
      </c>
      <c r="O90" s="15" t="s">
        <v>127</v>
      </c>
      <c r="P90" s="15" t="s">
        <v>127</v>
      </c>
      <c r="Q90" s="15" t="s">
        <v>127</v>
      </c>
      <c r="R90" s="15" t="s">
        <v>127</v>
      </c>
      <c r="S90" s="15" t="s">
        <v>127</v>
      </c>
      <c r="T90" s="15" t="s">
        <v>127</v>
      </c>
      <c r="U90" s="15" t="s">
        <v>127</v>
      </c>
      <c r="V90" s="15" t="s">
        <v>127</v>
      </c>
      <c r="W90" s="15" t="s">
        <v>127</v>
      </c>
      <c r="X90" s="15" t="s">
        <v>127</v>
      </c>
      <c r="Y90" s="15" t="s">
        <v>127</v>
      </c>
      <c r="Z90" s="15" t="s">
        <v>127</v>
      </c>
      <c r="AA90" s="15" t="s">
        <v>127</v>
      </c>
    </row>
    <row r="91" spans="1:42" s="53" customFormat="1" x14ac:dyDescent="0.2">
      <c r="A91" s="11">
        <v>59</v>
      </c>
      <c r="B91" s="12">
        <v>42914</v>
      </c>
      <c r="C91" s="11">
        <v>17313606</v>
      </c>
      <c r="D91" s="13" t="s">
        <v>257</v>
      </c>
      <c r="E91" s="17"/>
      <c r="F91" s="15" t="s">
        <v>127</v>
      </c>
      <c r="G91" s="15" t="s">
        <v>127</v>
      </c>
      <c r="H91" s="15" t="s">
        <v>127</v>
      </c>
      <c r="I91" s="15" t="s">
        <v>127</v>
      </c>
      <c r="J91" s="15" t="s">
        <v>127</v>
      </c>
      <c r="K91" s="15" t="s">
        <v>127</v>
      </c>
      <c r="L91" s="15" t="s">
        <v>127</v>
      </c>
      <c r="M91" s="15" t="s">
        <v>127</v>
      </c>
      <c r="N91" s="15" t="s">
        <v>127</v>
      </c>
      <c r="O91" s="15" t="s">
        <v>127</v>
      </c>
      <c r="P91" s="15" t="s">
        <v>127</v>
      </c>
      <c r="Q91" s="15" t="s">
        <v>127</v>
      </c>
      <c r="R91" s="15" t="s">
        <v>127</v>
      </c>
      <c r="S91" s="15" t="s">
        <v>127</v>
      </c>
      <c r="T91" s="15" t="s">
        <v>127</v>
      </c>
      <c r="U91" s="15" t="s">
        <v>127</v>
      </c>
      <c r="V91" s="15" t="s">
        <v>127</v>
      </c>
      <c r="W91" s="15" t="s">
        <v>127</v>
      </c>
      <c r="X91" s="15" t="s">
        <v>127</v>
      </c>
      <c r="Y91" s="15" t="s">
        <v>127</v>
      </c>
      <c r="Z91" s="15" t="s">
        <v>127</v>
      </c>
      <c r="AA91" s="15" t="s">
        <v>127</v>
      </c>
    </row>
    <row r="92" spans="1:42" s="53" customFormat="1" x14ac:dyDescent="0.2">
      <c r="A92" s="11">
        <v>60</v>
      </c>
      <c r="B92" s="12">
        <v>42913</v>
      </c>
      <c r="C92" s="11">
        <v>17313608</v>
      </c>
      <c r="D92" s="13" t="s">
        <v>258</v>
      </c>
      <c r="E92" s="17" t="s">
        <v>259</v>
      </c>
      <c r="F92" s="15" t="s">
        <v>127</v>
      </c>
      <c r="G92" s="15" t="s">
        <v>127</v>
      </c>
      <c r="H92" s="15">
        <v>308.89999999999998</v>
      </c>
      <c r="I92" s="15" t="s">
        <v>127</v>
      </c>
      <c r="J92" s="15" t="s">
        <v>127</v>
      </c>
      <c r="K92" s="15" t="s">
        <v>127</v>
      </c>
      <c r="L92" s="15" t="s">
        <v>127</v>
      </c>
      <c r="M92" s="15" t="s">
        <v>127</v>
      </c>
      <c r="N92" s="15" t="s">
        <v>127</v>
      </c>
      <c r="O92" s="15" t="s">
        <v>127</v>
      </c>
      <c r="P92" s="15" t="s">
        <v>127</v>
      </c>
      <c r="Q92" s="15" t="s">
        <v>127</v>
      </c>
      <c r="R92" s="15" t="s">
        <v>127</v>
      </c>
      <c r="S92" s="15" t="s">
        <v>127</v>
      </c>
      <c r="T92" s="15" t="s">
        <v>127</v>
      </c>
      <c r="U92" s="15" t="s">
        <v>127</v>
      </c>
      <c r="V92" s="15" t="s">
        <v>127</v>
      </c>
      <c r="W92" s="15" t="s">
        <v>127</v>
      </c>
      <c r="X92" s="15" t="s">
        <v>127</v>
      </c>
      <c r="Y92" s="15" t="s">
        <v>127</v>
      </c>
      <c r="Z92" s="15" t="s">
        <v>127</v>
      </c>
      <c r="AA92" s="15" t="s">
        <v>127</v>
      </c>
    </row>
    <row r="93" spans="1:42" s="53" customFormat="1" x14ac:dyDescent="0.2">
      <c r="A93" s="11">
        <v>61</v>
      </c>
      <c r="B93" s="12">
        <v>42913</v>
      </c>
      <c r="C93" s="11">
        <v>17313610</v>
      </c>
      <c r="D93" s="13" t="s">
        <v>260</v>
      </c>
      <c r="E93" s="17" t="s">
        <v>259</v>
      </c>
      <c r="F93" s="15" t="s">
        <v>127</v>
      </c>
      <c r="G93" s="15" t="s">
        <v>127</v>
      </c>
      <c r="H93" s="15" t="s">
        <v>127</v>
      </c>
      <c r="I93" s="15" t="s">
        <v>127</v>
      </c>
      <c r="J93" s="15" t="s">
        <v>127</v>
      </c>
      <c r="K93" s="15" t="s">
        <v>127</v>
      </c>
      <c r="L93" s="15" t="s">
        <v>127</v>
      </c>
      <c r="M93" s="15" t="s">
        <v>127</v>
      </c>
      <c r="N93" s="15" t="s">
        <v>127</v>
      </c>
      <c r="O93" s="15" t="s">
        <v>127</v>
      </c>
      <c r="P93" s="15" t="s">
        <v>127</v>
      </c>
      <c r="Q93" s="15" t="s">
        <v>127</v>
      </c>
      <c r="R93" s="15" t="s">
        <v>127</v>
      </c>
      <c r="S93" s="15" t="s">
        <v>127</v>
      </c>
      <c r="T93" s="15" t="s">
        <v>127</v>
      </c>
      <c r="U93" s="15" t="s">
        <v>127</v>
      </c>
      <c r="V93" s="15" t="s">
        <v>127</v>
      </c>
      <c r="W93" s="15" t="s">
        <v>127</v>
      </c>
      <c r="X93" s="15" t="s">
        <v>127</v>
      </c>
      <c r="Y93" s="15" t="s">
        <v>127</v>
      </c>
      <c r="Z93" s="15" t="s">
        <v>127</v>
      </c>
      <c r="AA93" s="15" t="s">
        <v>127</v>
      </c>
    </row>
    <row r="94" spans="1:42" s="53" customFormat="1" x14ac:dyDescent="0.2">
      <c r="A94" s="11">
        <v>62</v>
      </c>
      <c r="B94" s="12">
        <v>42911</v>
      </c>
      <c r="C94" s="11">
        <v>17313611</v>
      </c>
      <c r="D94" s="13" t="s">
        <v>261</v>
      </c>
      <c r="E94" s="17" t="s">
        <v>264</v>
      </c>
      <c r="F94" s="15" t="s">
        <v>127</v>
      </c>
      <c r="G94" s="15">
        <v>588</v>
      </c>
      <c r="H94" s="15">
        <v>1002</v>
      </c>
      <c r="I94" s="15" t="s">
        <v>127</v>
      </c>
      <c r="J94" s="15" t="s">
        <v>127</v>
      </c>
      <c r="K94" s="15" t="s">
        <v>127</v>
      </c>
      <c r="L94" s="15" t="s">
        <v>127</v>
      </c>
      <c r="M94" s="15" t="s">
        <v>127</v>
      </c>
      <c r="N94" s="15" t="s">
        <v>127</v>
      </c>
      <c r="O94" s="15" t="s">
        <v>127</v>
      </c>
      <c r="P94" s="15" t="s">
        <v>127</v>
      </c>
      <c r="Q94" s="15" t="s">
        <v>127</v>
      </c>
      <c r="R94" s="15" t="s">
        <v>127</v>
      </c>
      <c r="S94" s="15" t="s">
        <v>127</v>
      </c>
      <c r="T94" s="15" t="s">
        <v>127</v>
      </c>
      <c r="U94" s="15" t="s">
        <v>127</v>
      </c>
      <c r="V94" s="15" t="s">
        <v>127</v>
      </c>
      <c r="W94" s="15" t="s">
        <v>127</v>
      </c>
      <c r="X94" s="15" t="s">
        <v>127</v>
      </c>
      <c r="Y94" s="15" t="s">
        <v>127</v>
      </c>
      <c r="Z94" s="15" t="s">
        <v>127</v>
      </c>
      <c r="AA94" s="15" t="s">
        <v>127</v>
      </c>
    </row>
    <row r="95" spans="1:42" s="53" customFormat="1" x14ac:dyDescent="0.2">
      <c r="A95" s="11">
        <v>62</v>
      </c>
      <c r="B95" s="12">
        <v>43516</v>
      </c>
      <c r="C95" s="11">
        <v>17313611</v>
      </c>
      <c r="D95" s="13" t="s">
        <v>261</v>
      </c>
      <c r="E95" s="17" t="s">
        <v>235</v>
      </c>
      <c r="F95" s="15" t="s">
        <v>131</v>
      </c>
      <c r="G95" s="15" t="s">
        <v>127</v>
      </c>
      <c r="H95" s="15">
        <v>729.3</v>
      </c>
      <c r="I95" s="15" t="s">
        <v>127</v>
      </c>
      <c r="J95" s="15" t="s">
        <v>127</v>
      </c>
      <c r="K95" s="15" t="s">
        <v>127</v>
      </c>
      <c r="L95" s="15" t="s">
        <v>127</v>
      </c>
      <c r="M95" s="15" t="s">
        <v>127</v>
      </c>
      <c r="N95" s="15" t="s">
        <v>127</v>
      </c>
      <c r="O95" s="15" t="s">
        <v>127</v>
      </c>
      <c r="P95" s="15" t="s">
        <v>127</v>
      </c>
      <c r="Q95" s="15" t="s">
        <v>127</v>
      </c>
      <c r="R95" s="15" t="s">
        <v>127</v>
      </c>
      <c r="S95" s="15" t="s">
        <v>127</v>
      </c>
      <c r="T95" s="15" t="s">
        <v>127</v>
      </c>
      <c r="U95" s="15" t="s">
        <v>127</v>
      </c>
      <c r="V95" s="15" t="s">
        <v>127</v>
      </c>
      <c r="W95" s="15" t="s">
        <v>127</v>
      </c>
      <c r="X95" s="15" t="s">
        <v>127</v>
      </c>
      <c r="Y95" s="15" t="s">
        <v>127</v>
      </c>
      <c r="Z95" s="15" t="s">
        <v>127</v>
      </c>
      <c r="AA95" s="15" t="s">
        <v>127</v>
      </c>
      <c r="AB95" s="98"/>
    </row>
    <row r="96" spans="1:42" s="53" customFormat="1" x14ac:dyDescent="0.2">
      <c r="A96" s="11">
        <v>63</v>
      </c>
      <c r="B96" s="12">
        <v>42911</v>
      </c>
      <c r="C96" s="11">
        <v>17313612</v>
      </c>
      <c r="D96" s="13" t="s">
        <v>265</v>
      </c>
      <c r="E96" s="17" t="s">
        <v>290</v>
      </c>
      <c r="F96" s="15" t="s">
        <v>127</v>
      </c>
      <c r="G96" s="15">
        <v>743.7</v>
      </c>
      <c r="H96" s="15">
        <v>514</v>
      </c>
      <c r="I96" s="15" t="s">
        <v>127</v>
      </c>
      <c r="J96" s="15" t="s">
        <v>127</v>
      </c>
      <c r="K96" s="15" t="s">
        <v>127</v>
      </c>
      <c r="L96" s="15" t="s">
        <v>127</v>
      </c>
      <c r="M96" s="15" t="s">
        <v>127</v>
      </c>
      <c r="N96" s="15" t="s">
        <v>127</v>
      </c>
      <c r="O96" s="15" t="s">
        <v>127</v>
      </c>
      <c r="P96" s="15" t="s">
        <v>127</v>
      </c>
      <c r="Q96" s="15" t="s">
        <v>127</v>
      </c>
      <c r="R96" s="15" t="s">
        <v>127</v>
      </c>
      <c r="S96" s="15" t="s">
        <v>127</v>
      </c>
      <c r="T96" s="15" t="s">
        <v>127</v>
      </c>
      <c r="U96" s="15" t="s">
        <v>127</v>
      </c>
      <c r="V96" s="15" t="s">
        <v>127</v>
      </c>
      <c r="W96" s="15" t="s">
        <v>127</v>
      </c>
      <c r="X96" s="15" t="s">
        <v>127</v>
      </c>
      <c r="Y96" s="15" t="s">
        <v>127</v>
      </c>
      <c r="Z96" s="15" t="s">
        <v>127</v>
      </c>
      <c r="AA96" s="15" t="s">
        <v>127</v>
      </c>
    </row>
    <row r="97" spans="1:27" s="53" customFormat="1" x14ac:dyDescent="0.2">
      <c r="A97" s="11">
        <v>63</v>
      </c>
      <c r="B97" s="12">
        <v>43516</v>
      </c>
      <c r="C97" s="11">
        <v>17313612</v>
      </c>
      <c r="D97" s="13" t="s">
        <v>265</v>
      </c>
      <c r="E97" s="17" t="s">
        <v>267</v>
      </c>
      <c r="F97" s="15" t="s">
        <v>131</v>
      </c>
      <c r="G97" s="15" t="s">
        <v>157</v>
      </c>
      <c r="H97" s="15">
        <v>551</v>
      </c>
      <c r="I97" s="15" t="s">
        <v>127</v>
      </c>
      <c r="J97" s="15" t="s">
        <v>127</v>
      </c>
      <c r="K97" s="15" t="s">
        <v>127</v>
      </c>
      <c r="L97" s="15" t="s">
        <v>127</v>
      </c>
      <c r="M97" s="15" t="s">
        <v>127</v>
      </c>
      <c r="N97" s="15" t="s">
        <v>127</v>
      </c>
      <c r="O97" s="15" t="s">
        <v>127</v>
      </c>
      <c r="P97" s="15" t="s">
        <v>127</v>
      </c>
      <c r="Q97" s="15" t="s">
        <v>127</v>
      </c>
      <c r="R97" s="15" t="s">
        <v>127</v>
      </c>
      <c r="S97" s="15" t="s">
        <v>127</v>
      </c>
      <c r="T97" s="15" t="s">
        <v>127</v>
      </c>
      <c r="U97" s="15" t="s">
        <v>127</v>
      </c>
      <c r="V97" s="15" t="s">
        <v>127</v>
      </c>
      <c r="W97" s="15" t="s">
        <v>127</v>
      </c>
      <c r="X97" s="15" t="s">
        <v>127</v>
      </c>
      <c r="Y97" s="15" t="s">
        <v>127</v>
      </c>
      <c r="Z97" s="15" t="s">
        <v>127</v>
      </c>
      <c r="AA97" s="15" t="s">
        <v>127</v>
      </c>
    </row>
    <row r="98" spans="1:27" s="53" customFormat="1" x14ac:dyDescent="0.2">
      <c r="A98" s="11">
        <v>64</v>
      </c>
      <c r="B98" s="12">
        <v>43528</v>
      </c>
      <c r="C98" s="11">
        <v>17314501</v>
      </c>
      <c r="D98" s="13" t="s">
        <v>268</v>
      </c>
      <c r="E98" s="17" t="s">
        <v>269</v>
      </c>
      <c r="F98" s="15" t="s">
        <v>131</v>
      </c>
      <c r="G98" s="15">
        <v>778.6</v>
      </c>
      <c r="H98" s="15" t="s">
        <v>131</v>
      </c>
      <c r="I98" s="15" t="s">
        <v>127</v>
      </c>
      <c r="J98" s="15" t="s">
        <v>127</v>
      </c>
      <c r="K98" s="15" t="s">
        <v>127</v>
      </c>
      <c r="L98" s="15" t="s">
        <v>127</v>
      </c>
      <c r="M98" s="15" t="s">
        <v>127</v>
      </c>
      <c r="N98" s="15" t="s">
        <v>127</v>
      </c>
      <c r="O98" s="15" t="s">
        <v>127</v>
      </c>
      <c r="P98" s="15" t="s">
        <v>127</v>
      </c>
      <c r="Q98" s="15" t="s">
        <v>127</v>
      </c>
      <c r="R98" s="15" t="s">
        <v>127</v>
      </c>
      <c r="S98" s="15" t="s">
        <v>127</v>
      </c>
      <c r="T98" s="15" t="s">
        <v>127</v>
      </c>
      <c r="U98" s="15" t="s">
        <v>127</v>
      </c>
      <c r="V98" s="15" t="s">
        <v>127</v>
      </c>
      <c r="W98" s="15" t="s">
        <v>127</v>
      </c>
      <c r="X98" s="15" t="s">
        <v>127</v>
      </c>
      <c r="Y98" s="15" t="s">
        <v>127</v>
      </c>
      <c r="Z98" s="15" t="s">
        <v>127</v>
      </c>
      <c r="AA98" s="15" t="s">
        <v>127</v>
      </c>
    </row>
    <row r="99" spans="1:27" s="53" customFormat="1" x14ac:dyDescent="0.2">
      <c r="A99" s="11">
        <v>65</v>
      </c>
      <c r="B99" s="12">
        <v>42850</v>
      </c>
      <c r="C99" s="11">
        <v>17413501</v>
      </c>
      <c r="D99" s="13" t="s">
        <v>270</v>
      </c>
      <c r="E99" s="17"/>
      <c r="F99" s="15" t="s">
        <v>127</v>
      </c>
      <c r="G99" s="15" t="s">
        <v>127</v>
      </c>
      <c r="H99" s="15" t="s">
        <v>127</v>
      </c>
      <c r="I99" s="15" t="s">
        <v>127</v>
      </c>
      <c r="J99" s="15" t="s">
        <v>127</v>
      </c>
      <c r="K99" s="15" t="s">
        <v>127</v>
      </c>
      <c r="L99" s="15" t="s">
        <v>127</v>
      </c>
      <c r="M99" s="15" t="s">
        <v>127</v>
      </c>
      <c r="N99" s="15" t="s">
        <v>127</v>
      </c>
      <c r="O99" s="15" t="s">
        <v>127</v>
      </c>
      <c r="P99" s="15" t="s">
        <v>127</v>
      </c>
      <c r="Q99" s="15" t="s">
        <v>127</v>
      </c>
      <c r="R99" s="15" t="s">
        <v>127</v>
      </c>
      <c r="S99" s="15" t="s">
        <v>127</v>
      </c>
      <c r="T99" s="15" t="s">
        <v>127</v>
      </c>
      <c r="U99" s="15" t="s">
        <v>127</v>
      </c>
      <c r="V99" s="15" t="s">
        <v>127</v>
      </c>
      <c r="W99" s="15" t="s">
        <v>127</v>
      </c>
      <c r="X99" s="15" t="s">
        <v>127</v>
      </c>
      <c r="Y99" s="15" t="s">
        <v>127</v>
      </c>
      <c r="Z99" s="15" t="s">
        <v>127</v>
      </c>
      <c r="AA99" s="15" t="s">
        <v>127</v>
      </c>
    </row>
    <row r="100" spans="1:27" s="53" customFormat="1" x14ac:dyDescent="0.2">
      <c r="A100" s="11">
        <v>66</v>
      </c>
      <c r="B100" s="12">
        <v>43667</v>
      </c>
      <c r="C100" s="11">
        <v>17413601</v>
      </c>
      <c r="D100" s="13" t="s">
        <v>271</v>
      </c>
      <c r="E100" s="17"/>
      <c r="F100" s="15" t="s">
        <v>131</v>
      </c>
      <c r="G100" s="15" t="s">
        <v>127</v>
      </c>
      <c r="H100" s="15" t="s">
        <v>127</v>
      </c>
      <c r="I100" s="15" t="s">
        <v>127</v>
      </c>
      <c r="J100" s="15" t="s">
        <v>127</v>
      </c>
      <c r="K100" s="15" t="s">
        <v>127</v>
      </c>
      <c r="L100" s="15" t="s">
        <v>127</v>
      </c>
      <c r="M100" s="15" t="s">
        <v>127</v>
      </c>
      <c r="N100" s="15" t="s">
        <v>127</v>
      </c>
      <c r="O100" s="15" t="s">
        <v>127</v>
      </c>
      <c r="P100" s="15" t="s">
        <v>127</v>
      </c>
      <c r="Q100" s="15" t="s">
        <v>127</v>
      </c>
      <c r="R100" s="15" t="s">
        <v>127</v>
      </c>
      <c r="S100" s="15" t="s">
        <v>127</v>
      </c>
      <c r="T100" s="15" t="s">
        <v>127</v>
      </c>
      <c r="U100" s="15" t="s">
        <v>127</v>
      </c>
      <c r="V100" s="15" t="s">
        <v>127</v>
      </c>
      <c r="W100" s="15" t="s">
        <v>127</v>
      </c>
      <c r="X100" s="15" t="s">
        <v>127</v>
      </c>
      <c r="Y100" s="15" t="s">
        <v>127</v>
      </c>
      <c r="Z100" s="15" t="s">
        <v>127</v>
      </c>
      <c r="AA100" s="15" t="s">
        <v>127</v>
      </c>
    </row>
    <row r="101" spans="1:27" s="53" customFormat="1" x14ac:dyDescent="0.2">
      <c r="A101" s="11">
        <v>67</v>
      </c>
      <c r="B101" s="12">
        <v>42921</v>
      </c>
      <c r="C101" s="11">
        <v>17413603</v>
      </c>
      <c r="D101" s="13" t="s">
        <v>272</v>
      </c>
      <c r="E101" s="17" t="s">
        <v>289</v>
      </c>
      <c r="F101" s="15" t="s">
        <v>127</v>
      </c>
      <c r="G101" s="15" t="s">
        <v>127</v>
      </c>
      <c r="H101" s="15" t="s">
        <v>127</v>
      </c>
      <c r="I101" s="15" t="s">
        <v>127</v>
      </c>
      <c r="J101" s="15" t="s">
        <v>127</v>
      </c>
      <c r="K101" s="15" t="s">
        <v>127</v>
      </c>
      <c r="L101" s="15" t="s">
        <v>127</v>
      </c>
      <c r="M101" s="15" t="s">
        <v>127</v>
      </c>
      <c r="N101" s="15" t="s">
        <v>127</v>
      </c>
      <c r="O101" s="15" t="s">
        <v>127</v>
      </c>
      <c r="P101" s="15" t="s">
        <v>127</v>
      </c>
      <c r="Q101" s="15" t="s">
        <v>127</v>
      </c>
      <c r="R101" s="15" t="s">
        <v>127</v>
      </c>
      <c r="S101" s="15" t="s">
        <v>127</v>
      </c>
      <c r="T101" s="15" t="s">
        <v>127</v>
      </c>
      <c r="U101" s="15" t="s">
        <v>127</v>
      </c>
      <c r="V101" s="15" t="s">
        <v>127</v>
      </c>
      <c r="W101" s="15" t="s">
        <v>127</v>
      </c>
      <c r="X101" s="15" t="s">
        <v>127</v>
      </c>
      <c r="Y101" s="15" t="s">
        <v>127</v>
      </c>
      <c r="Z101" s="15" t="s">
        <v>127</v>
      </c>
      <c r="AA101" s="15" t="s">
        <v>127</v>
      </c>
    </row>
    <row r="102" spans="1:27" s="53" customFormat="1" x14ac:dyDescent="0.2">
      <c r="A102" s="11">
        <v>67</v>
      </c>
      <c r="B102" s="12">
        <v>43521</v>
      </c>
      <c r="C102" s="11">
        <v>17413603</v>
      </c>
      <c r="D102" s="13" t="s">
        <v>272</v>
      </c>
      <c r="E102" s="17"/>
      <c r="F102" s="15" t="s">
        <v>131</v>
      </c>
      <c r="G102" s="15" t="s">
        <v>157</v>
      </c>
      <c r="H102" s="15">
        <v>499.2</v>
      </c>
      <c r="I102" s="15" t="s">
        <v>127</v>
      </c>
      <c r="J102" s="15" t="s">
        <v>127</v>
      </c>
      <c r="K102" s="15" t="s">
        <v>127</v>
      </c>
      <c r="L102" s="15" t="s">
        <v>127</v>
      </c>
      <c r="M102" s="15" t="s">
        <v>127</v>
      </c>
      <c r="N102" s="15" t="s">
        <v>127</v>
      </c>
      <c r="O102" s="15" t="s">
        <v>127</v>
      </c>
      <c r="P102" s="15" t="s">
        <v>127</v>
      </c>
      <c r="Q102" s="15" t="s">
        <v>127</v>
      </c>
      <c r="R102" s="15" t="s">
        <v>127</v>
      </c>
      <c r="S102" s="15" t="s">
        <v>127</v>
      </c>
      <c r="T102" s="15" t="s">
        <v>127</v>
      </c>
      <c r="U102" s="15" t="s">
        <v>127</v>
      </c>
      <c r="V102" s="15" t="s">
        <v>127</v>
      </c>
      <c r="W102" s="15" t="s">
        <v>127</v>
      </c>
      <c r="X102" s="15" t="s">
        <v>127</v>
      </c>
      <c r="Y102" s="15" t="s">
        <v>127</v>
      </c>
      <c r="Z102" s="15" t="s">
        <v>127</v>
      </c>
      <c r="AA102" s="15" t="s">
        <v>127</v>
      </c>
    </row>
    <row r="103" spans="1:27" s="53" customFormat="1" x14ac:dyDescent="0.2">
      <c r="A103" s="11">
        <v>68</v>
      </c>
      <c r="B103" s="12">
        <v>43667</v>
      </c>
      <c r="C103" s="11">
        <v>17413702</v>
      </c>
      <c r="D103" s="13" t="s">
        <v>274</v>
      </c>
      <c r="E103" s="17"/>
      <c r="F103" s="15" t="s">
        <v>131</v>
      </c>
      <c r="G103" s="15" t="s">
        <v>127</v>
      </c>
      <c r="H103" s="15" t="s">
        <v>130</v>
      </c>
      <c r="I103" s="15" t="s">
        <v>127</v>
      </c>
      <c r="J103" s="15" t="s">
        <v>127</v>
      </c>
      <c r="K103" s="15" t="s">
        <v>127</v>
      </c>
      <c r="L103" s="15" t="s">
        <v>127</v>
      </c>
      <c r="M103" s="15" t="s">
        <v>127</v>
      </c>
      <c r="N103" s="15" t="s">
        <v>127</v>
      </c>
      <c r="O103" s="15" t="s">
        <v>127</v>
      </c>
      <c r="P103" s="15" t="s">
        <v>127</v>
      </c>
      <c r="Q103" s="15" t="s">
        <v>127</v>
      </c>
      <c r="R103" s="15" t="s">
        <v>127</v>
      </c>
      <c r="S103" s="15" t="s">
        <v>127</v>
      </c>
      <c r="T103" s="15" t="s">
        <v>127</v>
      </c>
      <c r="U103" s="15" t="s">
        <v>127</v>
      </c>
      <c r="V103" s="15" t="s">
        <v>127</v>
      </c>
      <c r="W103" s="15" t="s">
        <v>127</v>
      </c>
      <c r="X103" s="15" t="s">
        <v>127</v>
      </c>
      <c r="Y103" s="15" t="s">
        <v>127</v>
      </c>
      <c r="Z103" s="15" t="s">
        <v>127</v>
      </c>
      <c r="AA103" s="15" t="s">
        <v>127</v>
      </c>
    </row>
    <row r="104" spans="1:27" s="53" customFormat="1" x14ac:dyDescent="0.2">
      <c r="A104" s="11">
        <v>69</v>
      </c>
      <c r="B104" s="12">
        <v>43667</v>
      </c>
      <c r="C104" s="11">
        <v>17513601</v>
      </c>
      <c r="D104" s="13" t="s">
        <v>275</v>
      </c>
      <c r="E104" s="17"/>
      <c r="F104" s="15" t="s">
        <v>131</v>
      </c>
      <c r="G104" s="15" t="s">
        <v>157</v>
      </c>
      <c r="H104" s="15">
        <v>1771.9</v>
      </c>
      <c r="I104" s="15" t="s">
        <v>127</v>
      </c>
      <c r="J104" s="15" t="s">
        <v>127</v>
      </c>
      <c r="K104" s="15" t="s">
        <v>127</v>
      </c>
      <c r="L104" s="15" t="s">
        <v>127</v>
      </c>
      <c r="M104" s="15" t="s">
        <v>127</v>
      </c>
      <c r="N104" s="15" t="s">
        <v>127</v>
      </c>
      <c r="O104" s="15" t="s">
        <v>127</v>
      </c>
      <c r="P104" s="15" t="s">
        <v>127</v>
      </c>
      <c r="Q104" s="15" t="s">
        <v>127</v>
      </c>
      <c r="R104" s="15" t="s">
        <v>127</v>
      </c>
      <c r="S104" s="15" t="s">
        <v>127</v>
      </c>
      <c r="T104" s="15" t="s">
        <v>127</v>
      </c>
      <c r="U104" s="15" t="s">
        <v>127</v>
      </c>
      <c r="V104" s="15" t="s">
        <v>127</v>
      </c>
      <c r="W104" s="15" t="s">
        <v>127</v>
      </c>
      <c r="X104" s="15" t="s">
        <v>127</v>
      </c>
      <c r="Y104" s="15" t="s">
        <v>127</v>
      </c>
      <c r="Z104" s="15" t="s">
        <v>127</v>
      </c>
      <c r="AA104" s="15" t="s">
        <v>127</v>
      </c>
    </row>
    <row r="105" spans="1:27" x14ac:dyDescent="0.2">
      <c r="E105" s="97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</row>
    <row r="106" spans="1:27" x14ac:dyDescent="0.2">
      <c r="E106" s="97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</row>
    <row r="107" spans="1:27" x14ac:dyDescent="0.2">
      <c r="E107" s="97"/>
      <c r="F107" s="95"/>
      <c r="G107" s="95"/>
    </row>
    <row r="108" spans="1:27" x14ac:dyDescent="0.2">
      <c r="E108" s="97"/>
      <c r="F108" s="95"/>
      <c r="G108" s="95"/>
    </row>
    <row r="109" spans="1:27" x14ac:dyDescent="0.2">
      <c r="E109" s="97"/>
      <c r="F109" s="95"/>
      <c r="G109" s="95"/>
    </row>
    <row r="110" spans="1:27" x14ac:dyDescent="0.2">
      <c r="E110" s="97"/>
      <c r="F110" s="95"/>
      <c r="G110" s="95"/>
    </row>
    <row r="111" spans="1:27" x14ac:dyDescent="0.2">
      <c r="E111" s="97"/>
      <c r="F111" s="95"/>
      <c r="G111" s="95"/>
    </row>
    <row r="112" spans="1:27" x14ac:dyDescent="0.2">
      <c r="E112" s="97"/>
      <c r="F112" s="95"/>
      <c r="G112" s="95"/>
    </row>
    <row r="113" spans="5:7" x14ac:dyDescent="0.2">
      <c r="E113" s="97"/>
      <c r="F113" s="95"/>
      <c r="G113" s="95"/>
    </row>
    <row r="114" spans="5:7" x14ac:dyDescent="0.2">
      <c r="E114" s="97"/>
      <c r="F114" s="95"/>
      <c r="G114" s="95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232"/>
  <sheetViews>
    <sheetView tabSelected="1" workbookViewId="0">
      <pane ySplit="1" topLeftCell="A2" activePane="bottomLeft" state="frozen"/>
      <selection pane="bottomLeft" activeCell="B14" sqref="B14"/>
    </sheetView>
  </sheetViews>
  <sheetFormatPr defaultColWidth="8.875" defaultRowHeight="14.25" x14ac:dyDescent="0.2"/>
  <cols>
    <col min="1" max="1" width="9.625" style="51" customWidth="1"/>
    <col min="2" max="2" width="13.75" style="51" customWidth="1"/>
    <col min="3" max="3" width="13.375" style="51" customWidth="1"/>
    <col min="4" max="4" width="26.125" style="50" bestFit="1" customWidth="1"/>
    <col min="5" max="5" width="11.625" style="51" bestFit="1" customWidth="1"/>
    <col min="6" max="7" width="10.125" style="51" bestFit="1" customWidth="1"/>
    <col min="8" max="8" width="11.375" style="51" bestFit="1" customWidth="1"/>
    <col min="9" max="9" width="10.125" style="51" bestFit="1" customWidth="1"/>
    <col min="10" max="10" width="7.75" style="51" bestFit="1" customWidth="1"/>
    <col min="11" max="11" width="8" style="51" bestFit="1" customWidth="1"/>
    <col min="12" max="12" width="8.25" style="51" bestFit="1" customWidth="1"/>
    <col min="13" max="13" width="7.875" style="51" bestFit="1" customWidth="1"/>
    <col min="14" max="14" width="9.625" style="51" bestFit="1" customWidth="1"/>
    <col min="15" max="15" width="9" style="51" bestFit="1" customWidth="1"/>
    <col min="16" max="16" width="7.875" style="51" customWidth="1"/>
    <col min="17" max="17" width="6.375" style="51" bestFit="1" customWidth="1"/>
    <col min="18" max="18" width="11.625" style="51" bestFit="1" customWidth="1"/>
    <col min="19" max="16384" width="8.875" style="51"/>
  </cols>
  <sheetData>
    <row r="1" spans="1:18" ht="30" x14ac:dyDescent="0.25">
      <c r="A1" s="69" t="s">
        <v>327</v>
      </c>
      <c r="B1" s="79" t="s">
        <v>0</v>
      </c>
      <c r="C1" s="69" t="s">
        <v>326</v>
      </c>
      <c r="D1" s="79" t="s">
        <v>1</v>
      </c>
      <c r="E1" s="79" t="s">
        <v>90</v>
      </c>
      <c r="F1" s="79" t="s">
        <v>91</v>
      </c>
      <c r="G1" s="79" t="s">
        <v>92</v>
      </c>
      <c r="H1" s="79" t="s">
        <v>93</v>
      </c>
      <c r="I1" s="79" t="s">
        <v>94</v>
      </c>
      <c r="J1" s="79" t="s">
        <v>299</v>
      </c>
      <c r="K1" s="79" t="s">
        <v>300</v>
      </c>
      <c r="L1" s="79" t="s">
        <v>301</v>
      </c>
      <c r="M1" s="79" t="s">
        <v>302</v>
      </c>
      <c r="N1" s="79" t="s">
        <v>303</v>
      </c>
      <c r="O1" s="79" t="s">
        <v>100</v>
      </c>
      <c r="P1" s="79" t="s">
        <v>101</v>
      </c>
      <c r="Q1" s="79" t="s">
        <v>102</v>
      </c>
      <c r="R1" s="79" t="s">
        <v>103</v>
      </c>
    </row>
    <row r="2" spans="1:18" s="53" customFormat="1" ht="15" x14ac:dyDescent="0.25">
      <c r="A2" s="39"/>
      <c r="B2" s="39"/>
      <c r="C2" s="39"/>
      <c r="D2" s="39"/>
      <c r="E2" s="39" t="s">
        <v>294</v>
      </c>
      <c r="F2" s="39" t="s">
        <v>294</v>
      </c>
      <c r="G2" s="39" t="s">
        <v>294</v>
      </c>
      <c r="H2" s="39" t="s">
        <v>294</v>
      </c>
      <c r="I2" s="39" t="s">
        <v>294</v>
      </c>
      <c r="J2" s="39" t="s">
        <v>294</v>
      </c>
      <c r="K2" s="39" t="s">
        <v>294</v>
      </c>
      <c r="L2" s="39" t="s">
        <v>294</v>
      </c>
      <c r="M2" s="39" t="s">
        <v>294</v>
      </c>
      <c r="N2" s="39" t="s">
        <v>294</v>
      </c>
      <c r="O2" s="39" t="s">
        <v>294</v>
      </c>
      <c r="P2" s="39" t="s">
        <v>294</v>
      </c>
      <c r="Q2" s="39" t="s">
        <v>294</v>
      </c>
      <c r="R2" s="39" t="s">
        <v>294</v>
      </c>
    </row>
    <row r="3" spans="1:18" ht="15" customHeight="1" x14ac:dyDescent="0.35">
      <c r="A3" s="75">
        <v>1</v>
      </c>
      <c r="B3" s="76">
        <v>40358</v>
      </c>
      <c r="C3" s="75">
        <v>16913502</v>
      </c>
      <c r="D3" s="77" t="s">
        <v>126</v>
      </c>
      <c r="E3" s="124">
        <v>1.9</v>
      </c>
      <c r="F3" s="124">
        <v>45</v>
      </c>
      <c r="G3" s="124" t="s">
        <v>328</v>
      </c>
      <c r="H3" s="124" t="s">
        <v>328</v>
      </c>
      <c r="I3" s="124" t="s">
        <v>328</v>
      </c>
      <c r="J3" s="124" t="s">
        <v>328</v>
      </c>
      <c r="K3" s="124" t="s">
        <v>328</v>
      </c>
      <c r="L3" s="125"/>
      <c r="M3" s="125"/>
      <c r="N3" s="124" t="s">
        <v>328</v>
      </c>
      <c r="O3" s="125"/>
      <c r="P3" s="125"/>
      <c r="Q3" s="125"/>
      <c r="R3" s="125"/>
    </row>
    <row r="4" spans="1:18" ht="15" x14ac:dyDescent="0.35">
      <c r="A4" s="11">
        <v>1</v>
      </c>
      <c r="B4" s="12">
        <v>40395</v>
      </c>
      <c r="C4" s="11">
        <v>16913502</v>
      </c>
      <c r="D4" s="13" t="s">
        <v>126</v>
      </c>
      <c r="E4" s="124">
        <v>2.5</v>
      </c>
      <c r="F4" s="124">
        <v>49.2</v>
      </c>
      <c r="G4" s="124" t="s">
        <v>328</v>
      </c>
      <c r="H4" s="124" t="s">
        <v>328</v>
      </c>
      <c r="I4" s="124" t="s">
        <v>328</v>
      </c>
      <c r="J4" s="124" t="s">
        <v>328</v>
      </c>
      <c r="K4" s="124" t="s">
        <v>328</v>
      </c>
      <c r="L4" s="126"/>
      <c r="M4" s="126"/>
      <c r="N4" s="124" t="s">
        <v>328</v>
      </c>
      <c r="O4" s="126"/>
      <c r="P4" s="126"/>
      <c r="Q4" s="126"/>
      <c r="R4" s="126"/>
    </row>
    <row r="5" spans="1:18" s="53" customFormat="1" ht="15" customHeight="1" x14ac:dyDescent="0.2">
      <c r="A5" s="11">
        <v>1</v>
      </c>
      <c r="B5" s="12">
        <v>41210</v>
      </c>
      <c r="C5" s="11">
        <v>16913502</v>
      </c>
      <c r="D5" s="13" t="s">
        <v>126</v>
      </c>
      <c r="E5" s="126" t="s">
        <v>127</v>
      </c>
      <c r="F5" s="126">
        <v>0.25</v>
      </c>
      <c r="G5" s="126" t="s">
        <v>127</v>
      </c>
      <c r="H5" s="126" t="s">
        <v>127</v>
      </c>
      <c r="I5" s="126" t="s">
        <v>127</v>
      </c>
      <c r="J5" s="126" t="s">
        <v>127</v>
      </c>
      <c r="K5" s="126" t="s">
        <v>127</v>
      </c>
      <c r="L5" s="126" t="s">
        <v>127</v>
      </c>
      <c r="M5" s="126" t="s">
        <v>127</v>
      </c>
      <c r="N5" s="126"/>
      <c r="O5" s="126"/>
      <c r="P5" s="126"/>
      <c r="Q5" s="126"/>
      <c r="R5" s="126"/>
    </row>
    <row r="6" spans="1:18" s="53" customFormat="1" ht="15" customHeight="1" x14ac:dyDescent="0.2">
      <c r="A6" s="11">
        <v>2</v>
      </c>
      <c r="B6" s="12">
        <v>42689</v>
      </c>
      <c r="C6" s="11">
        <v>17013401</v>
      </c>
      <c r="D6" s="13" t="s">
        <v>129</v>
      </c>
      <c r="E6" s="126" t="s">
        <v>127</v>
      </c>
      <c r="F6" s="126" t="s">
        <v>127</v>
      </c>
      <c r="G6" s="126" t="s">
        <v>127</v>
      </c>
      <c r="H6" s="126" t="s">
        <v>127</v>
      </c>
      <c r="I6" s="126" t="s">
        <v>127</v>
      </c>
      <c r="J6" s="126" t="s">
        <v>127</v>
      </c>
      <c r="K6" s="126" t="s">
        <v>127</v>
      </c>
      <c r="L6" s="126" t="s">
        <v>127</v>
      </c>
      <c r="M6" s="126" t="s">
        <v>127</v>
      </c>
      <c r="N6" s="126"/>
      <c r="O6" s="126"/>
      <c r="P6" s="126"/>
      <c r="Q6" s="126"/>
      <c r="R6" s="126"/>
    </row>
    <row r="7" spans="1:18" s="53" customFormat="1" ht="15" customHeight="1" x14ac:dyDescent="0.35">
      <c r="A7" s="3">
        <v>3</v>
      </c>
      <c r="B7" s="19">
        <v>40554</v>
      </c>
      <c r="C7" s="3">
        <v>17013502</v>
      </c>
      <c r="D7" s="17" t="s">
        <v>132</v>
      </c>
      <c r="E7" s="124" t="s">
        <v>328</v>
      </c>
      <c r="F7" s="124" t="s">
        <v>328</v>
      </c>
      <c r="G7" s="124" t="s">
        <v>328</v>
      </c>
      <c r="H7" s="124" t="s">
        <v>328</v>
      </c>
      <c r="I7" s="124" t="s">
        <v>328</v>
      </c>
      <c r="J7" s="124" t="s">
        <v>328</v>
      </c>
      <c r="K7" s="124" t="s">
        <v>328</v>
      </c>
      <c r="L7" s="126"/>
      <c r="M7" s="126"/>
      <c r="N7" s="124" t="s">
        <v>328</v>
      </c>
      <c r="O7" s="126"/>
      <c r="P7" s="126"/>
      <c r="Q7" s="126"/>
      <c r="R7" s="126"/>
    </row>
    <row r="8" spans="1:18" s="53" customFormat="1" ht="15" customHeight="1" x14ac:dyDescent="0.35">
      <c r="A8" s="3">
        <v>3</v>
      </c>
      <c r="B8" s="19">
        <v>40554</v>
      </c>
      <c r="C8" s="3">
        <v>17013502</v>
      </c>
      <c r="D8" s="17" t="s">
        <v>132</v>
      </c>
      <c r="E8" s="124" t="s">
        <v>328</v>
      </c>
      <c r="F8" s="124" t="s">
        <v>328</v>
      </c>
      <c r="G8" s="124" t="s">
        <v>328</v>
      </c>
      <c r="H8" s="124" t="s">
        <v>328</v>
      </c>
      <c r="I8" s="124" t="s">
        <v>328</v>
      </c>
      <c r="J8" s="124" t="s">
        <v>328</v>
      </c>
      <c r="K8" s="124" t="s">
        <v>328</v>
      </c>
      <c r="L8" s="126"/>
      <c r="M8" s="126"/>
      <c r="N8" s="124" t="s">
        <v>328</v>
      </c>
      <c r="O8" s="126"/>
      <c r="P8" s="126"/>
      <c r="Q8" s="126"/>
      <c r="R8" s="126"/>
    </row>
    <row r="9" spans="1:18" s="53" customFormat="1" ht="15" customHeight="1" x14ac:dyDescent="0.2">
      <c r="A9" s="11">
        <v>4</v>
      </c>
      <c r="B9" s="12">
        <v>42716</v>
      </c>
      <c r="C9" s="11">
        <v>17013604</v>
      </c>
      <c r="D9" s="13" t="s">
        <v>135</v>
      </c>
      <c r="E9" s="126" t="s">
        <v>127</v>
      </c>
      <c r="F9" s="126" t="s">
        <v>127</v>
      </c>
      <c r="G9" s="126" t="s">
        <v>127</v>
      </c>
      <c r="H9" s="126" t="s">
        <v>127</v>
      </c>
      <c r="I9" s="126" t="s">
        <v>127</v>
      </c>
      <c r="J9" s="126" t="s">
        <v>127</v>
      </c>
      <c r="K9" s="126" t="s">
        <v>127</v>
      </c>
      <c r="L9" s="126" t="s">
        <v>127</v>
      </c>
      <c r="M9" s="126" t="s">
        <v>127</v>
      </c>
      <c r="N9" s="126"/>
      <c r="O9" s="126"/>
      <c r="P9" s="126"/>
      <c r="Q9" s="126"/>
      <c r="R9" s="126"/>
    </row>
    <row r="10" spans="1:18" s="53" customFormat="1" ht="15" customHeight="1" x14ac:dyDescent="0.2">
      <c r="A10" s="11">
        <v>5</v>
      </c>
      <c r="B10" s="12">
        <v>42185</v>
      </c>
      <c r="C10" s="11">
        <v>17013605</v>
      </c>
      <c r="D10" s="13" t="s">
        <v>138</v>
      </c>
      <c r="E10" s="126" t="s">
        <v>127</v>
      </c>
      <c r="F10" s="126" t="s">
        <v>127</v>
      </c>
      <c r="G10" s="126" t="s">
        <v>127</v>
      </c>
      <c r="H10" s="126" t="s">
        <v>127</v>
      </c>
      <c r="I10" s="126" t="s">
        <v>127</v>
      </c>
      <c r="J10" s="126" t="s">
        <v>127</v>
      </c>
      <c r="K10" s="126" t="s">
        <v>127</v>
      </c>
      <c r="L10" s="126" t="s">
        <v>127</v>
      </c>
      <c r="M10" s="126" t="s">
        <v>127</v>
      </c>
      <c r="N10" s="126"/>
      <c r="O10" s="126"/>
      <c r="P10" s="126"/>
      <c r="Q10" s="126"/>
      <c r="R10" s="126"/>
    </row>
    <row r="11" spans="1:18" s="53" customFormat="1" ht="15" customHeight="1" x14ac:dyDescent="0.2">
      <c r="A11" s="11">
        <v>5</v>
      </c>
      <c r="B11" s="12">
        <v>43528</v>
      </c>
      <c r="C11" s="11">
        <v>17013605</v>
      </c>
      <c r="D11" s="13" t="s">
        <v>138</v>
      </c>
      <c r="E11" s="126" t="s">
        <v>127</v>
      </c>
      <c r="F11" s="126" t="s">
        <v>127</v>
      </c>
      <c r="G11" s="126" t="s">
        <v>127</v>
      </c>
      <c r="H11" s="126" t="s">
        <v>127</v>
      </c>
      <c r="I11" s="126" t="s">
        <v>127</v>
      </c>
      <c r="J11" s="126" t="s">
        <v>127</v>
      </c>
      <c r="K11" s="126" t="s">
        <v>127</v>
      </c>
      <c r="L11" s="126" t="s">
        <v>127</v>
      </c>
      <c r="M11" s="126" t="s">
        <v>127</v>
      </c>
      <c r="N11" s="126" t="s">
        <v>127</v>
      </c>
      <c r="O11" s="126"/>
      <c r="P11" s="126"/>
      <c r="Q11" s="126"/>
      <c r="R11" s="126"/>
    </row>
    <row r="12" spans="1:18" s="53" customFormat="1" ht="15" customHeight="1" x14ac:dyDescent="0.2">
      <c r="A12" s="11">
        <v>6</v>
      </c>
      <c r="B12" s="12">
        <v>43606</v>
      </c>
      <c r="C12" s="11">
        <v>17013802</v>
      </c>
      <c r="D12" s="13" t="s">
        <v>279</v>
      </c>
      <c r="E12" s="128" t="s">
        <v>133</v>
      </c>
      <c r="F12" s="129">
        <v>2.6</v>
      </c>
      <c r="G12" s="126" t="s">
        <v>127</v>
      </c>
      <c r="H12" s="126" t="s">
        <v>127</v>
      </c>
      <c r="I12" s="126" t="s">
        <v>127</v>
      </c>
      <c r="J12" s="126" t="s">
        <v>127</v>
      </c>
      <c r="K12" s="126" t="s">
        <v>127</v>
      </c>
      <c r="L12" s="126" t="s">
        <v>127</v>
      </c>
      <c r="M12" s="126" t="s">
        <v>127</v>
      </c>
      <c r="N12" s="126" t="s">
        <v>127</v>
      </c>
      <c r="O12" s="126"/>
      <c r="P12" s="126"/>
      <c r="Q12" s="126"/>
      <c r="R12" s="126"/>
    </row>
    <row r="13" spans="1:18" s="53" customFormat="1" ht="15" customHeight="1" x14ac:dyDescent="0.2">
      <c r="A13" s="11">
        <v>7</v>
      </c>
      <c r="B13" s="12">
        <v>42177</v>
      </c>
      <c r="C13" s="11">
        <v>17013901</v>
      </c>
      <c r="D13" s="13" t="s">
        <v>144</v>
      </c>
      <c r="E13" s="126" t="s">
        <v>127</v>
      </c>
      <c r="F13" s="126" t="s">
        <v>127</v>
      </c>
      <c r="G13" s="126" t="s">
        <v>127</v>
      </c>
      <c r="H13" s="126" t="s">
        <v>127</v>
      </c>
      <c r="I13" s="126" t="s">
        <v>127</v>
      </c>
      <c r="J13" s="126" t="s">
        <v>127</v>
      </c>
      <c r="K13" s="126" t="s">
        <v>127</v>
      </c>
      <c r="L13" s="126" t="s">
        <v>127</v>
      </c>
      <c r="M13" s="126" t="s">
        <v>127</v>
      </c>
      <c r="N13" s="126"/>
      <c r="O13" s="126"/>
      <c r="P13" s="126"/>
      <c r="Q13" s="126"/>
      <c r="R13" s="126"/>
    </row>
    <row r="14" spans="1:18" s="53" customFormat="1" ht="15" customHeight="1" x14ac:dyDescent="0.2">
      <c r="A14" s="11">
        <v>8</v>
      </c>
      <c r="B14" s="131">
        <v>41197</v>
      </c>
      <c r="C14" s="11">
        <v>17113401</v>
      </c>
      <c r="D14" s="13" t="s">
        <v>145</v>
      </c>
      <c r="E14" s="126" t="s">
        <v>127</v>
      </c>
      <c r="F14" s="126" t="s">
        <v>127</v>
      </c>
      <c r="G14" s="126" t="s">
        <v>127</v>
      </c>
      <c r="H14" s="126" t="s">
        <v>127</v>
      </c>
      <c r="I14" s="126" t="s">
        <v>127</v>
      </c>
      <c r="J14" s="126" t="s">
        <v>127</v>
      </c>
      <c r="K14" s="126" t="s">
        <v>127</v>
      </c>
      <c r="L14" s="126" t="s">
        <v>127</v>
      </c>
      <c r="M14" s="126" t="s">
        <v>127</v>
      </c>
      <c r="N14" s="126" t="s">
        <v>127</v>
      </c>
      <c r="O14" s="126"/>
      <c r="P14" s="126"/>
      <c r="Q14" s="126"/>
      <c r="R14" s="126"/>
    </row>
    <row r="15" spans="1:18" s="53" customFormat="1" ht="15" customHeight="1" x14ac:dyDescent="0.2">
      <c r="A15" s="11">
        <v>8</v>
      </c>
      <c r="B15" s="12">
        <v>42866</v>
      </c>
      <c r="C15" s="11">
        <v>17113401</v>
      </c>
      <c r="D15" s="13" t="s">
        <v>145</v>
      </c>
      <c r="E15" s="126" t="s">
        <v>127</v>
      </c>
      <c r="F15" s="126" t="s">
        <v>127</v>
      </c>
      <c r="G15" s="126" t="s">
        <v>127</v>
      </c>
      <c r="H15" s="126" t="s">
        <v>127</v>
      </c>
      <c r="I15" s="126" t="s">
        <v>127</v>
      </c>
      <c r="J15" s="126" t="s">
        <v>127</v>
      </c>
      <c r="K15" s="126" t="s">
        <v>127</v>
      </c>
      <c r="L15" s="126" t="s">
        <v>127</v>
      </c>
      <c r="M15" s="126" t="s">
        <v>127</v>
      </c>
      <c r="N15" s="126" t="s">
        <v>127</v>
      </c>
      <c r="O15" s="126"/>
      <c r="P15" s="126"/>
      <c r="Q15" s="126"/>
      <c r="R15" s="126"/>
    </row>
    <row r="16" spans="1:18" s="53" customFormat="1" ht="15" customHeight="1" x14ac:dyDescent="0.2">
      <c r="A16" s="11">
        <v>9</v>
      </c>
      <c r="B16" s="12">
        <v>42821</v>
      </c>
      <c r="C16" s="11">
        <v>17113406</v>
      </c>
      <c r="D16" s="13" t="s">
        <v>146</v>
      </c>
      <c r="E16" s="126" t="s">
        <v>127</v>
      </c>
      <c r="F16" s="126" t="s">
        <v>127</v>
      </c>
      <c r="G16" s="126" t="s">
        <v>127</v>
      </c>
      <c r="H16" s="126" t="s">
        <v>127</v>
      </c>
      <c r="I16" s="126" t="s">
        <v>127</v>
      </c>
      <c r="J16" s="126" t="s">
        <v>127</v>
      </c>
      <c r="K16" s="126" t="s">
        <v>127</v>
      </c>
      <c r="L16" s="126" t="s">
        <v>127</v>
      </c>
      <c r="M16" s="126" t="s">
        <v>127</v>
      </c>
      <c r="N16" s="126"/>
      <c r="O16" s="126"/>
      <c r="P16" s="126"/>
      <c r="Q16" s="126"/>
      <c r="R16" s="126"/>
    </row>
    <row r="17" spans="1:18" s="53" customFormat="1" ht="15" customHeight="1" x14ac:dyDescent="0.2">
      <c r="A17" s="11">
        <v>9</v>
      </c>
      <c r="B17" s="12">
        <v>43530</v>
      </c>
      <c r="C17" s="11">
        <v>17113406</v>
      </c>
      <c r="D17" s="13" t="s">
        <v>146</v>
      </c>
      <c r="E17" s="126" t="s">
        <v>127</v>
      </c>
      <c r="F17" s="126" t="s">
        <v>127</v>
      </c>
      <c r="G17" s="126" t="s">
        <v>127</v>
      </c>
      <c r="H17" s="126" t="s">
        <v>127</v>
      </c>
      <c r="I17" s="126" t="s">
        <v>127</v>
      </c>
      <c r="J17" s="126" t="s">
        <v>127</v>
      </c>
      <c r="K17" s="126" t="s">
        <v>127</v>
      </c>
      <c r="L17" s="126" t="s">
        <v>127</v>
      </c>
      <c r="M17" s="126" t="s">
        <v>127</v>
      </c>
      <c r="N17" s="126" t="s">
        <v>127</v>
      </c>
      <c r="O17" s="126"/>
      <c r="P17" s="126"/>
      <c r="Q17" s="126"/>
      <c r="R17" s="126"/>
    </row>
    <row r="18" spans="1:18" s="53" customFormat="1" ht="15" customHeight="1" x14ac:dyDescent="0.2">
      <c r="A18" s="11">
        <v>10</v>
      </c>
      <c r="B18" s="12">
        <v>42821</v>
      </c>
      <c r="C18" s="11">
        <v>17113407</v>
      </c>
      <c r="D18" s="17" t="s">
        <v>149</v>
      </c>
      <c r="E18" s="126" t="s">
        <v>127</v>
      </c>
      <c r="F18" s="126" t="s">
        <v>127</v>
      </c>
      <c r="G18" s="126" t="s">
        <v>127</v>
      </c>
      <c r="H18" s="126" t="s">
        <v>127</v>
      </c>
      <c r="I18" s="126" t="s">
        <v>127</v>
      </c>
      <c r="J18" s="126" t="s">
        <v>127</v>
      </c>
      <c r="K18" s="126" t="s">
        <v>127</v>
      </c>
      <c r="L18" s="126" t="s">
        <v>127</v>
      </c>
      <c r="M18" s="126" t="s">
        <v>127</v>
      </c>
      <c r="N18" s="126"/>
      <c r="O18" s="126"/>
      <c r="P18" s="126"/>
      <c r="Q18" s="126"/>
      <c r="R18" s="126"/>
    </row>
    <row r="19" spans="1:18" s="53" customFormat="1" ht="15" customHeight="1" x14ac:dyDescent="0.2">
      <c r="A19" s="11">
        <v>10</v>
      </c>
      <c r="B19" s="12">
        <v>43529</v>
      </c>
      <c r="C19" s="11">
        <v>17113407</v>
      </c>
      <c r="D19" s="17" t="s">
        <v>149</v>
      </c>
      <c r="E19" s="126" t="s">
        <v>127</v>
      </c>
      <c r="F19" s="126" t="s">
        <v>127</v>
      </c>
      <c r="G19" s="126" t="s">
        <v>127</v>
      </c>
      <c r="H19" s="126" t="s">
        <v>127</v>
      </c>
      <c r="I19" s="126" t="s">
        <v>127</v>
      </c>
      <c r="J19" s="126" t="s">
        <v>127</v>
      </c>
      <c r="K19" s="126" t="s">
        <v>127</v>
      </c>
      <c r="L19" s="126" t="s">
        <v>127</v>
      </c>
      <c r="M19" s="126" t="s">
        <v>127</v>
      </c>
      <c r="N19" s="126" t="s">
        <v>127</v>
      </c>
      <c r="O19" s="126"/>
      <c r="P19" s="126"/>
      <c r="Q19" s="126"/>
      <c r="R19" s="126"/>
    </row>
    <row r="20" spans="1:18" s="53" customFormat="1" ht="15" customHeight="1" x14ac:dyDescent="0.35">
      <c r="A20" s="3">
        <v>11</v>
      </c>
      <c r="B20" s="19">
        <v>40554</v>
      </c>
      <c r="C20" s="3">
        <v>17113501</v>
      </c>
      <c r="D20" s="17" t="s">
        <v>152</v>
      </c>
      <c r="E20" s="124" t="s">
        <v>328</v>
      </c>
      <c r="F20" s="124">
        <v>91</v>
      </c>
      <c r="G20" s="124" t="s">
        <v>328</v>
      </c>
      <c r="H20" s="124">
        <v>2.2999999999999998</v>
      </c>
      <c r="I20" s="124">
        <v>1.2</v>
      </c>
      <c r="J20" s="124" t="s">
        <v>328</v>
      </c>
      <c r="K20" s="124" t="s">
        <v>328</v>
      </c>
      <c r="L20" s="126"/>
      <c r="M20" s="126"/>
      <c r="N20" s="124" t="s">
        <v>328</v>
      </c>
      <c r="O20" s="126"/>
      <c r="P20" s="126"/>
      <c r="Q20" s="126"/>
      <c r="R20" s="126"/>
    </row>
    <row r="21" spans="1:18" s="53" customFormat="1" ht="15" x14ac:dyDescent="0.35">
      <c r="A21" s="3">
        <v>11</v>
      </c>
      <c r="B21" s="19">
        <v>40554</v>
      </c>
      <c r="C21" s="3">
        <v>17113501</v>
      </c>
      <c r="D21" s="17" t="s">
        <v>152</v>
      </c>
      <c r="E21" s="124" t="s">
        <v>328</v>
      </c>
      <c r="F21" s="124">
        <v>31</v>
      </c>
      <c r="G21" s="124" t="s">
        <v>328</v>
      </c>
      <c r="H21" s="124">
        <v>1.8</v>
      </c>
      <c r="I21" s="124">
        <v>1.1000000000000001</v>
      </c>
      <c r="J21" s="124" t="s">
        <v>328</v>
      </c>
      <c r="K21" s="124" t="s">
        <v>328</v>
      </c>
      <c r="L21" s="126"/>
      <c r="M21" s="126"/>
      <c r="N21" s="124" t="s">
        <v>328</v>
      </c>
      <c r="O21" s="126"/>
      <c r="P21" s="126"/>
      <c r="Q21" s="126"/>
      <c r="R21" s="126"/>
    </row>
    <row r="22" spans="1:18" s="53" customFormat="1" ht="15" customHeight="1" x14ac:dyDescent="0.2">
      <c r="A22" s="11">
        <v>12</v>
      </c>
      <c r="B22" s="12">
        <v>42176</v>
      </c>
      <c r="C22" s="11">
        <v>17113503</v>
      </c>
      <c r="D22" s="13" t="s">
        <v>158</v>
      </c>
      <c r="E22" s="126" t="s">
        <v>127</v>
      </c>
      <c r="F22" s="126" t="s">
        <v>127</v>
      </c>
      <c r="G22" s="126" t="s">
        <v>127</v>
      </c>
      <c r="H22" s="126" t="s">
        <v>127</v>
      </c>
      <c r="I22" s="126" t="s">
        <v>127</v>
      </c>
      <c r="J22" s="126" t="s">
        <v>127</v>
      </c>
      <c r="K22" s="126" t="s">
        <v>127</v>
      </c>
      <c r="L22" s="126" t="s">
        <v>127</v>
      </c>
      <c r="M22" s="126" t="s">
        <v>127</v>
      </c>
      <c r="N22" s="126"/>
      <c r="O22" s="126"/>
      <c r="P22" s="126"/>
      <c r="Q22" s="126"/>
      <c r="R22" s="126"/>
    </row>
    <row r="23" spans="1:18" s="53" customFormat="1" ht="15" customHeight="1" x14ac:dyDescent="0.2">
      <c r="A23" s="11">
        <v>13</v>
      </c>
      <c r="B23" s="12">
        <v>42253</v>
      </c>
      <c r="C23" s="11">
        <v>17113504</v>
      </c>
      <c r="D23" s="13" t="s">
        <v>160</v>
      </c>
      <c r="E23" s="126" t="s">
        <v>127</v>
      </c>
      <c r="F23" s="126" t="s">
        <v>127</v>
      </c>
      <c r="G23" s="126" t="s">
        <v>127</v>
      </c>
      <c r="H23" s="126" t="s">
        <v>127</v>
      </c>
      <c r="I23" s="126" t="s">
        <v>127</v>
      </c>
      <c r="J23" s="126" t="s">
        <v>127</v>
      </c>
      <c r="K23" s="126" t="s">
        <v>127</v>
      </c>
      <c r="L23" s="126" t="s">
        <v>127</v>
      </c>
      <c r="M23" s="126" t="s">
        <v>127</v>
      </c>
      <c r="N23" s="126"/>
      <c r="O23" s="126"/>
      <c r="P23" s="126"/>
      <c r="Q23" s="126"/>
      <c r="R23" s="126"/>
    </row>
    <row r="24" spans="1:18" s="53" customFormat="1" ht="15" customHeight="1" x14ac:dyDescent="0.2">
      <c r="A24" s="11">
        <v>13</v>
      </c>
      <c r="B24" s="12">
        <v>43613</v>
      </c>
      <c r="C24" s="11">
        <v>17113504</v>
      </c>
      <c r="D24" s="13" t="s">
        <v>160</v>
      </c>
      <c r="E24" s="129">
        <v>16</v>
      </c>
      <c r="F24" s="129">
        <v>104.5</v>
      </c>
      <c r="G24" s="126" t="s">
        <v>127</v>
      </c>
      <c r="H24" s="126">
        <v>7.8</v>
      </c>
      <c r="I24" s="126">
        <v>2.2999999999999998</v>
      </c>
      <c r="J24" s="126" t="s">
        <v>127</v>
      </c>
      <c r="K24" s="126" t="s">
        <v>127</v>
      </c>
      <c r="L24" s="126" t="s">
        <v>127</v>
      </c>
      <c r="M24" s="126" t="s">
        <v>127</v>
      </c>
      <c r="N24" s="126" t="s">
        <v>127</v>
      </c>
      <c r="O24" s="126"/>
      <c r="P24" s="126"/>
      <c r="Q24" s="126"/>
      <c r="R24" s="126"/>
    </row>
    <row r="25" spans="1:18" s="53" customFormat="1" ht="15" customHeight="1" x14ac:dyDescent="0.2">
      <c r="A25" s="11">
        <v>14</v>
      </c>
      <c r="B25" s="12">
        <v>43613</v>
      </c>
      <c r="C25" s="11">
        <v>17113504</v>
      </c>
      <c r="D25" s="13" t="s">
        <v>163</v>
      </c>
      <c r="E25" s="129">
        <v>9.6</v>
      </c>
      <c r="F25" s="129">
        <v>46</v>
      </c>
      <c r="G25" s="126" t="s">
        <v>127</v>
      </c>
      <c r="H25" s="126">
        <v>7</v>
      </c>
      <c r="I25" s="126">
        <v>2.2000000000000002</v>
      </c>
      <c r="J25" s="126" t="s">
        <v>127</v>
      </c>
      <c r="K25" s="126" t="s">
        <v>127</v>
      </c>
      <c r="L25" s="126" t="s">
        <v>127</v>
      </c>
      <c r="M25" s="126" t="s">
        <v>127</v>
      </c>
      <c r="N25" s="126" t="s">
        <v>127</v>
      </c>
      <c r="O25" s="126"/>
      <c r="P25" s="126"/>
      <c r="Q25" s="126"/>
      <c r="R25" s="126"/>
    </row>
    <row r="26" spans="1:18" s="53" customFormat="1" ht="15" customHeight="1" x14ac:dyDescent="0.2">
      <c r="A26" s="11">
        <v>15</v>
      </c>
      <c r="B26" s="12">
        <v>41708</v>
      </c>
      <c r="C26" s="11">
        <v>17113506</v>
      </c>
      <c r="D26" s="13" t="s">
        <v>165</v>
      </c>
      <c r="E26" s="129">
        <v>21.3</v>
      </c>
      <c r="F26" s="129">
        <v>146.28</v>
      </c>
      <c r="G26" s="126" t="s">
        <v>127</v>
      </c>
      <c r="H26" s="126">
        <v>1.63</v>
      </c>
      <c r="I26" s="126">
        <v>1.69</v>
      </c>
      <c r="J26" s="126" t="s">
        <v>153</v>
      </c>
      <c r="K26" s="126" t="s">
        <v>153</v>
      </c>
      <c r="L26" s="126" t="s">
        <v>127</v>
      </c>
      <c r="M26" s="126" t="s">
        <v>127</v>
      </c>
      <c r="N26" s="126"/>
      <c r="O26" s="126"/>
      <c r="P26" s="126"/>
      <c r="Q26" s="126"/>
      <c r="R26" s="126"/>
    </row>
    <row r="27" spans="1:18" s="53" customFormat="1" ht="15" customHeight="1" x14ac:dyDescent="0.2">
      <c r="A27" s="11">
        <v>15</v>
      </c>
      <c r="B27" s="12">
        <v>41816</v>
      </c>
      <c r="C27" s="11">
        <v>17113506</v>
      </c>
      <c r="D27" s="13" t="s">
        <v>165</v>
      </c>
      <c r="E27" s="129">
        <v>25.716999999999999</v>
      </c>
      <c r="F27" s="129">
        <v>186.48</v>
      </c>
      <c r="G27" s="126" t="s">
        <v>127</v>
      </c>
      <c r="H27" s="126">
        <v>1.63</v>
      </c>
      <c r="I27" s="126">
        <v>1.69</v>
      </c>
      <c r="J27" s="126" t="s">
        <v>153</v>
      </c>
      <c r="K27" s="126" t="s">
        <v>153</v>
      </c>
      <c r="L27" s="126">
        <v>0.45</v>
      </c>
      <c r="M27" s="126" t="s">
        <v>127</v>
      </c>
      <c r="N27" s="126"/>
      <c r="O27" s="126">
        <v>0.85</v>
      </c>
      <c r="P27" s="126" t="s">
        <v>127</v>
      </c>
      <c r="Q27" s="126" t="s">
        <v>153</v>
      </c>
      <c r="R27" s="126"/>
    </row>
    <row r="28" spans="1:18" s="53" customFormat="1" ht="15" customHeight="1" x14ac:dyDescent="0.2">
      <c r="A28" s="11">
        <v>15</v>
      </c>
      <c r="B28" s="12">
        <v>42157</v>
      </c>
      <c r="C28" s="11">
        <v>17113506</v>
      </c>
      <c r="D28" s="13" t="s">
        <v>165</v>
      </c>
      <c r="E28" s="129">
        <v>9.75</v>
      </c>
      <c r="F28" s="129">
        <v>91.03</v>
      </c>
      <c r="G28" s="126" t="s">
        <v>127</v>
      </c>
      <c r="H28" s="129">
        <v>1.246</v>
      </c>
      <c r="I28" s="129">
        <v>1.24</v>
      </c>
      <c r="J28" s="126" t="s">
        <v>127</v>
      </c>
      <c r="K28" s="126" t="s">
        <v>127</v>
      </c>
      <c r="L28" s="126" t="s">
        <v>127</v>
      </c>
      <c r="M28" s="126" t="s">
        <v>127</v>
      </c>
      <c r="N28" s="126"/>
      <c r="O28" s="129" t="s">
        <v>295</v>
      </c>
      <c r="P28" s="129" t="s">
        <v>295</v>
      </c>
      <c r="Q28" s="129" t="s">
        <v>295</v>
      </c>
      <c r="R28" s="126" t="s">
        <v>127</v>
      </c>
    </row>
    <row r="29" spans="1:18" s="53" customFormat="1" ht="15" customHeight="1" x14ac:dyDescent="0.2">
      <c r="A29" s="11">
        <v>15</v>
      </c>
      <c r="B29" s="12">
        <v>42892</v>
      </c>
      <c r="C29" s="11">
        <v>17113506</v>
      </c>
      <c r="D29" s="13" t="s">
        <v>165</v>
      </c>
      <c r="E29" s="129">
        <v>1.1100000000000001</v>
      </c>
      <c r="F29" s="129">
        <v>130.30000000000001</v>
      </c>
      <c r="G29" s="126" t="s">
        <v>127</v>
      </c>
      <c r="H29" s="126">
        <v>0.6</v>
      </c>
      <c r="I29" s="126" t="s">
        <v>156</v>
      </c>
      <c r="J29" s="126" t="s">
        <v>127</v>
      </c>
      <c r="K29" s="126" t="s">
        <v>127</v>
      </c>
      <c r="L29" s="126" t="s">
        <v>127</v>
      </c>
      <c r="M29" s="126" t="s">
        <v>127</v>
      </c>
      <c r="N29" s="126" t="s">
        <v>127</v>
      </c>
      <c r="O29" s="126"/>
      <c r="P29" s="126"/>
      <c r="Q29" s="126"/>
      <c r="R29" s="126"/>
    </row>
    <row r="30" spans="1:18" s="53" customFormat="1" ht="15" customHeight="1" x14ac:dyDescent="0.2">
      <c r="A30" s="11">
        <v>15</v>
      </c>
      <c r="B30" s="12">
        <v>43612</v>
      </c>
      <c r="C30" s="11">
        <v>17113506</v>
      </c>
      <c r="D30" s="13" t="s">
        <v>165</v>
      </c>
      <c r="E30" s="126" t="s">
        <v>127</v>
      </c>
      <c r="F30" s="129">
        <v>165</v>
      </c>
      <c r="G30" s="126" t="s">
        <v>127</v>
      </c>
      <c r="H30" s="126" t="s">
        <v>156</v>
      </c>
      <c r="I30" s="126" t="s">
        <v>127</v>
      </c>
      <c r="J30" s="126" t="s">
        <v>127</v>
      </c>
      <c r="K30" s="126" t="s">
        <v>127</v>
      </c>
      <c r="L30" s="126" t="s">
        <v>127</v>
      </c>
      <c r="M30" s="126" t="s">
        <v>127</v>
      </c>
      <c r="N30" s="126" t="s">
        <v>127</v>
      </c>
      <c r="O30" s="126"/>
      <c r="P30" s="126"/>
      <c r="Q30" s="126"/>
      <c r="R30" s="126"/>
    </row>
    <row r="31" spans="1:18" s="53" customFormat="1" ht="15" customHeight="1" x14ac:dyDescent="0.2">
      <c r="A31" s="11">
        <v>15</v>
      </c>
      <c r="B31" s="12">
        <v>43514</v>
      </c>
      <c r="C31" s="11">
        <v>17113506</v>
      </c>
      <c r="D31" s="13" t="s">
        <v>165</v>
      </c>
      <c r="E31" s="120">
        <v>9.3000000000000007</v>
      </c>
      <c r="F31" s="120">
        <v>133</v>
      </c>
      <c r="G31" s="120" t="s">
        <v>131</v>
      </c>
      <c r="H31" s="120">
        <v>0.99</v>
      </c>
      <c r="I31" s="120">
        <v>1.1000000000000001</v>
      </c>
      <c r="J31" s="126" t="s">
        <v>127</v>
      </c>
      <c r="K31" s="126" t="s">
        <v>127</v>
      </c>
      <c r="L31" s="126" t="s">
        <v>127</v>
      </c>
      <c r="M31" s="126" t="s">
        <v>127</v>
      </c>
      <c r="N31" s="126" t="s">
        <v>127</v>
      </c>
      <c r="O31" s="126"/>
      <c r="P31" s="126"/>
      <c r="Q31" s="126"/>
      <c r="R31" s="126"/>
    </row>
    <row r="32" spans="1:18" s="53" customFormat="1" ht="15" customHeight="1" x14ac:dyDescent="0.2">
      <c r="A32" s="11">
        <v>16</v>
      </c>
      <c r="B32" s="12">
        <v>42822</v>
      </c>
      <c r="C32" s="11">
        <v>17113507</v>
      </c>
      <c r="D32" s="13" t="s">
        <v>173</v>
      </c>
      <c r="E32" s="129" t="s">
        <v>133</v>
      </c>
      <c r="F32" s="129">
        <v>329.7</v>
      </c>
      <c r="G32" s="126" t="s">
        <v>127</v>
      </c>
      <c r="H32" s="129" t="s">
        <v>156</v>
      </c>
      <c r="I32" s="129" t="s">
        <v>156</v>
      </c>
      <c r="J32" s="126" t="s">
        <v>127</v>
      </c>
      <c r="K32" s="126" t="s">
        <v>127</v>
      </c>
      <c r="L32" s="126" t="s">
        <v>127</v>
      </c>
      <c r="M32" s="126" t="s">
        <v>127</v>
      </c>
      <c r="N32" s="126"/>
      <c r="O32" s="126"/>
      <c r="P32" s="126"/>
      <c r="Q32" s="126"/>
      <c r="R32" s="126"/>
    </row>
    <row r="33" spans="1:18" s="53" customFormat="1" ht="15" customHeight="1" x14ac:dyDescent="0.2">
      <c r="A33" s="11">
        <v>16</v>
      </c>
      <c r="B33" s="49">
        <v>43123</v>
      </c>
      <c r="C33" s="11">
        <v>17113507</v>
      </c>
      <c r="D33" s="13" t="s">
        <v>173</v>
      </c>
      <c r="E33" s="112">
        <v>146.80000000000001</v>
      </c>
      <c r="F33" s="112">
        <v>610.6</v>
      </c>
      <c r="G33" s="112" t="s">
        <v>131</v>
      </c>
      <c r="H33" s="112">
        <v>2.5</v>
      </c>
      <c r="I33" s="112">
        <v>2</v>
      </c>
      <c r="J33" s="126" t="s">
        <v>127</v>
      </c>
      <c r="K33" s="126" t="s">
        <v>127</v>
      </c>
      <c r="L33" s="126" t="s">
        <v>127</v>
      </c>
      <c r="M33" s="126" t="s">
        <v>127</v>
      </c>
      <c r="N33" s="126" t="s">
        <v>127</v>
      </c>
      <c r="O33" s="126"/>
      <c r="P33" s="126"/>
      <c r="Q33" s="126"/>
      <c r="R33" s="126"/>
    </row>
    <row r="34" spans="1:18" s="53" customFormat="1" ht="15" customHeight="1" x14ac:dyDescent="0.2">
      <c r="A34" s="11">
        <v>16</v>
      </c>
      <c r="B34" s="49">
        <v>43507</v>
      </c>
      <c r="C34" s="11">
        <v>17113507</v>
      </c>
      <c r="D34" s="13" t="s">
        <v>173</v>
      </c>
      <c r="E34" s="112">
        <v>70</v>
      </c>
      <c r="F34" s="112">
        <v>702</v>
      </c>
      <c r="G34" s="120" t="s">
        <v>156</v>
      </c>
      <c r="H34" s="120">
        <v>1.1000000000000001</v>
      </c>
      <c r="I34" s="120" t="s">
        <v>156</v>
      </c>
      <c r="J34" s="126" t="s">
        <v>127</v>
      </c>
      <c r="K34" s="126" t="s">
        <v>127</v>
      </c>
      <c r="L34" s="126" t="s">
        <v>127</v>
      </c>
      <c r="M34" s="126" t="s">
        <v>127</v>
      </c>
      <c r="N34" s="126" t="s">
        <v>127</v>
      </c>
      <c r="O34" s="126"/>
      <c r="P34" s="126"/>
      <c r="Q34" s="126"/>
      <c r="R34" s="126"/>
    </row>
    <row r="35" spans="1:18" s="53" customFormat="1" ht="15" customHeight="1" x14ac:dyDescent="0.2">
      <c r="A35" s="11">
        <v>18</v>
      </c>
      <c r="B35" s="12">
        <v>42176</v>
      </c>
      <c r="C35" s="11">
        <v>17113602</v>
      </c>
      <c r="D35" s="13" t="s">
        <v>175</v>
      </c>
      <c r="E35" s="129" t="s">
        <v>156</v>
      </c>
      <c r="F35" s="129">
        <v>2.4300000000000002</v>
      </c>
      <c r="G35" s="126" t="s">
        <v>127</v>
      </c>
      <c r="H35" s="126" t="s">
        <v>127</v>
      </c>
      <c r="I35" s="126" t="s">
        <v>127</v>
      </c>
      <c r="J35" s="126" t="s">
        <v>127</v>
      </c>
      <c r="K35" s="126" t="s">
        <v>127</v>
      </c>
      <c r="L35" s="126" t="s">
        <v>127</v>
      </c>
      <c r="M35" s="126" t="s">
        <v>127</v>
      </c>
      <c r="N35" s="126"/>
      <c r="O35" s="126"/>
      <c r="P35" s="126"/>
      <c r="Q35" s="126"/>
      <c r="R35" s="126"/>
    </row>
    <row r="36" spans="1:18" s="53" customFormat="1" ht="15" customHeight="1" x14ac:dyDescent="0.2">
      <c r="A36" s="11">
        <v>18</v>
      </c>
      <c r="B36" s="12">
        <v>43598</v>
      </c>
      <c r="C36" s="11">
        <v>17113602</v>
      </c>
      <c r="D36" s="13" t="s">
        <v>175</v>
      </c>
      <c r="E36" s="112" t="s">
        <v>133</v>
      </c>
      <c r="F36" s="130">
        <v>4.9000000000000004</v>
      </c>
      <c r="G36" s="126" t="s">
        <v>127</v>
      </c>
      <c r="H36" s="126" t="s">
        <v>127</v>
      </c>
      <c r="I36" s="126" t="s">
        <v>127</v>
      </c>
      <c r="J36" s="126" t="s">
        <v>127</v>
      </c>
      <c r="K36" s="126" t="s">
        <v>127</v>
      </c>
      <c r="L36" s="126" t="s">
        <v>127</v>
      </c>
      <c r="M36" s="126" t="s">
        <v>127</v>
      </c>
      <c r="N36" s="126" t="s">
        <v>127</v>
      </c>
      <c r="O36" s="126"/>
      <c r="P36" s="126"/>
      <c r="Q36" s="126"/>
      <c r="R36" s="126"/>
    </row>
    <row r="37" spans="1:18" s="53" customFormat="1" ht="15" customHeight="1" x14ac:dyDescent="0.35">
      <c r="A37" s="11">
        <v>19</v>
      </c>
      <c r="B37" s="12">
        <v>40209</v>
      </c>
      <c r="C37" s="11">
        <v>17113603</v>
      </c>
      <c r="D37" s="13" t="s">
        <v>177</v>
      </c>
      <c r="E37" s="124">
        <v>1.3</v>
      </c>
      <c r="F37" s="124">
        <v>5.5</v>
      </c>
      <c r="G37" s="124" t="s">
        <v>328</v>
      </c>
      <c r="H37" s="124" t="s">
        <v>328</v>
      </c>
      <c r="I37" s="124" t="s">
        <v>328</v>
      </c>
      <c r="J37" s="124" t="s">
        <v>328</v>
      </c>
      <c r="K37" s="124" t="s">
        <v>328</v>
      </c>
      <c r="L37" s="126"/>
      <c r="M37" s="126"/>
      <c r="N37" s="124">
        <v>13.9</v>
      </c>
      <c r="O37" s="126"/>
      <c r="P37" s="126"/>
      <c r="Q37" s="126"/>
      <c r="R37" s="126"/>
    </row>
    <row r="38" spans="1:18" s="53" customFormat="1" ht="15" customHeight="1" x14ac:dyDescent="0.35">
      <c r="A38" s="11">
        <v>19</v>
      </c>
      <c r="B38" s="12">
        <v>40675</v>
      </c>
      <c r="C38" s="11">
        <v>17113603</v>
      </c>
      <c r="D38" s="13" t="s">
        <v>177</v>
      </c>
      <c r="E38" s="124">
        <v>0.5</v>
      </c>
      <c r="F38" s="124">
        <v>23</v>
      </c>
      <c r="G38" s="124" t="s">
        <v>328</v>
      </c>
      <c r="H38" s="124" t="s">
        <v>328</v>
      </c>
      <c r="I38" s="124" t="s">
        <v>328</v>
      </c>
      <c r="J38" s="124" t="s">
        <v>328</v>
      </c>
      <c r="K38" s="124" t="s">
        <v>328</v>
      </c>
      <c r="L38" s="126"/>
      <c r="M38" s="126"/>
      <c r="N38" s="124">
        <v>4.3</v>
      </c>
      <c r="O38" s="126"/>
      <c r="P38" s="126"/>
      <c r="Q38" s="126"/>
      <c r="R38" s="126"/>
    </row>
    <row r="39" spans="1:18" s="53" customFormat="1" ht="15" customHeight="1" x14ac:dyDescent="0.2">
      <c r="A39" s="11">
        <v>19</v>
      </c>
      <c r="B39" s="12">
        <v>41984</v>
      </c>
      <c r="C39" s="11">
        <v>17113603</v>
      </c>
      <c r="D39" s="13" t="s">
        <v>177</v>
      </c>
      <c r="E39" s="129">
        <v>39</v>
      </c>
      <c r="F39" s="128">
        <v>200</v>
      </c>
      <c r="G39" s="126" t="s">
        <v>127</v>
      </c>
      <c r="H39" s="126">
        <v>1.917</v>
      </c>
      <c r="I39" s="128">
        <v>1.5</v>
      </c>
      <c r="J39" s="126" t="s">
        <v>153</v>
      </c>
      <c r="K39" s="126" t="s">
        <v>153</v>
      </c>
      <c r="L39" s="126">
        <v>0.86</v>
      </c>
      <c r="M39" s="126" t="s">
        <v>127</v>
      </c>
      <c r="N39" s="126"/>
      <c r="O39" s="126">
        <v>5</v>
      </c>
      <c r="P39" s="126" t="s">
        <v>127</v>
      </c>
      <c r="Q39" s="126" t="s">
        <v>127</v>
      </c>
      <c r="R39" s="126">
        <v>1.68</v>
      </c>
    </row>
    <row r="40" spans="1:18" s="53" customFormat="1" ht="15" customHeight="1" x14ac:dyDescent="0.2">
      <c r="A40" s="11">
        <v>19</v>
      </c>
      <c r="B40" s="12">
        <v>42890</v>
      </c>
      <c r="C40" s="11">
        <v>17113603</v>
      </c>
      <c r="D40" s="13" t="s">
        <v>177</v>
      </c>
      <c r="E40" s="126" t="s">
        <v>127</v>
      </c>
      <c r="F40" s="129">
        <v>5.6</v>
      </c>
      <c r="G40" s="126" t="s">
        <v>127</v>
      </c>
      <c r="H40" s="126" t="s">
        <v>156</v>
      </c>
      <c r="I40" s="126" t="s">
        <v>156</v>
      </c>
      <c r="J40" s="126" t="s">
        <v>127</v>
      </c>
      <c r="K40" s="126" t="s">
        <v>127</v>
      </c>
      <c r="L40" s="126" t="s">
        <v>127</v>
      </c>
      <c r="M40" s="126" t="s">
        <v>127</v>
      </c>
      <c r="N40" s="126" t="s">
        <v>127</v>
      </c>
      <c r="O40" s="126"/>
      <c r="P40" s="126"/>
      <c r="Q40" s="126"/>
      <c r="R40" s="126"/>
    </row>
    <row r="41" spans="1:18" s="53" customFormat="1" ht="15" customHeight="1" x14ac:dyDescent="0.2">
      <c r="A41" s="11">
        <v>19</v>
      </c>
      <c r="B41" s="49">
        <v>43117</v>
      </c>
      <c r="C41" s="11">
        <v>17113603</v>
      </c>
      <c r="D41" s="13" t="s">
        <v>177</v>
      </c>
      <c r="E41" s="112" t="s">
        <v>133</v>
      </c>
      <c r="F41" s="112">
        <v>4.5</v>
      </c>
      <c r="G41" s="118" t="s">
        <v>156</v>
      </c>
      <c r="H41" s="126" t="s">
        <v>127</v>
      </c>
      <c r="I41" s="126" t="s">
        <v>127</v>
      </c>
      <c r="J41" s="126" t="s">
        <v>127</v>
      </c>
      <c r="K41" s="126" t="s">
        <v>127</v>
      </c>
      <c r="L41" s="126" t="s">
        <v>127</v>
      </c>
      <c r="M41" s="126" t="s">
        <v>127</v>
      </c>
      <c r="N41" s="126" t="s">
        <v>127</v>
      </c>
      <c r="O41" s="126"/>
      <c r="P41" s="126"/>
      <c r="Q41" s="126"/>
      <c r="R41" s="126"/>
    </row>
    <row r="42" spans="1:18" s="53" customFormat="1" ht="15" customHeight="1" x14ac:dyDescent="0.2">
      <c r="A42" s="11">
        <v>19</v>
      </c>
      <c r="B42" s="49">
        <v>43507</v>
      </c>
      <c r="C42" s="11">
        <v>17113603</v>
      </c>
      <c r="D42" s="13" t="s">
        <v>177</v>
      </c>
      <c r="E42" s="120" t="s">
        <v>133</v>
      </c>
      <c r="F42" s="112">
        <v>1.2</v>
      </c>
      <c r="G42" s="120" t="s">
        <v>156</v>
      </c>
      <c r="H42" s="126" t="s">
        <v>127</v>
      </c>
      <c r="I42" s="126" t="s">
        <v>127</v>
      </c>
      <c r="J42" s="126" t="s">
        <v>127</v>
      </c>
      <c r="K42" s="126" t="s">
        <v>127</v>
      </c>
      <c r="L42" s="126" t="s">
        <v>127</v>
      </c>
      <c r="M42" s="126" t="s">
        <v>127</v>
      </c>
      <c r="N42" s="120">
        <v>2.8</v>
      </c>
      <c r="O42" s="126"/>
      <c r="P42" s="126"/>
      <c r="Q42" s="126"/>
      <c r="R42" s="126"/>
    </row>
    <row r="43" spans="1:18" s="53" customFormat="1" ht="15" customHeight="1" x14ac:dyDescent="0.35">
      <c r="A43" s="11">
        <v>20</v>
      </c>
      <c r="B43" s="12">
        <v>40296</v>
      </c>
      <c r="C43" s="11">
        <v>17113604</v>
      </c>
      <c r="D43" s="13" t="s">
        <v>182</v>
      </c>
      <c r="E43" s="124">
        <v>157</v>
      </c>
      <c r="F43" s="124">
        <v>281</v>
      </c>
      <c r="G43" s="124">
        <v>0.44</v>
      </c>
      <c r="H43" s="124">
        <v>0.26</v>
      </c>
      <c r="I43" s="124">
        <v>0.49</v>
      </c>
      <c r="J43" s="124" t="s">
        <v>328</v>
      </c>
      <c r="K43" s="124" t="s">
        <v>328</v>
      </c>
      <c r="L43" s="126"/>
      <c r="M43" s="126"/>
      <c r="N43" s="124">
        <v>1.2</v>
      </c>
      <c r="O43" s="126"/>
      <c r="P43" s="126"/>
      <c r="Q43" s="126"/>
      <c r="R43" s="126"/>
    </row>
    <row r="44" spans="1:18" s="53" customFormat="1" ht="15" x14ac:dyDescent="0.35">
      <c r="A44" s="11">
        <v>20</v>
      </c>
      <c r="B44" s="12">
        <v>40527</v>
      </c>
      <c r="C44" s="11">
        <v>17113604</v>
      </c>
      <c r="D44" s="13" t="s">
        <v>182</v>
      </c>
      <c r="E44" s="124" t="s">
        <v>328</v>
      </c>
      <c r="F44" s="124">
        <v>910</v>
      </c>
      <c r="G44" s="124" t="s">
        <v>328</v>
      </c>
      <c r="H44" s="124" t="s">
        <v>328</v>
      </c>
      <c r="I44" s="124" t="s">
        <v>328</v>
      </c>
      <c r="J44" s="124" t="s">
        <v>328</v>
      </c>
      <c r="K44" s="124" t="s">
        <v>328</v>
      </c>
      <c r="L44" s="126"/>
      <c r="M44" s="126"/>
      <c r="N44" s="124" t="s">
        <v>328</v>
      </c>
      <c r="O44" s="126"/>
      <c r="P44" s="126"/>
      <c r="Q44" s="126"/>
      <c r="R44" s="126"/>
    </row>
    <row r="45" spans="1:18" s="53" customFormat="1" ht="15" customHeight="1" x14ac:dyDescent="0.2">
      <c r="A45" s="11">
        <v>20</v>
      </c>
      <c r="B45" s="12">
        <v>42892</v>
      </c>
      <c r="C45" s="11">
        <v>17113604</v>
      </c>
      <c r="D45" s="13" t="s">
        <v>182</v>
      </c>
      <c r="E45" s="129">
        <v>123.4</v>
      </c>
      <c r="F45" s="129">
        <v>367</v>
      </c>
      <c r="G45" s="126" t="s">
        <v>127</v>
      </c>
      <c r="H45" s="126">
        <v>0.75</v>
      </c>
      <c r="I45" s="126" t="s">
        <v>127</v>
      </c>
      <c r="J45" s="126" t="s">
        <v>127</v>
      </c>
      <c r="K45" s="126" t="s">
        <v>127</v>
      </c>
      <c r="L45" s="126" t="s">
        <v>127</v>
      </c>
      <c r="M45" s="126" t="s">
        <v>127</v>
      </c>
      <c r="N45" s="126" t="s">
        <v>131</v>
      </c>
      <c r="O45" s="126"/>
      <c r="P45" s="126"/>
      <c r="Q45" s="126"/>
      <c r="R45" s="126"/>
    </row>
    <row r="46" spans="1:18" s="53" customFormat="1" ht="15" customHeight="1" x14ac:dyDescent="0.2">
      <c r="A46" s="3">
        <v>20</v>
      </c>
      <c r="B46" s="12">
        <v>43137</v>
      </c>
      <c r="C46" s="11">
        <v>17113604</v>
      </c>
      <c r="D46" s="17" t="s">
        <v>182</v>
      </c>
      <c r="E46" s="129">
        <v>305.3</v>
      </c>
      <c r="F46" s="129">
        <v>696.6</v>
      </c>
      <c r="G46" s="126" t="s">
        <v>156</v>
      </c>
      <c r="H46" s="126">
        <v>1.2</v>
      </c>
      <c r="I46" s="126">
        <v>1.1000000000000001</v>
      </c>
      <c r="J46" s="126" t="s">
        <v>127</v>
      </c>
      <c r="K46" s="126" t="s">
        <v>127</v>
      </c>
      <c r="L46" s="126" t="s">
        <v>127</v>
      </c>
      <c r="M46" s="126" t="s">
        <v>127</v>
      </c>
      <c r="N46" s="129" t="s">
        <v>133</v>
      </c>
      <c r="O46" s="126"/>
      <c r="P46" s="126"/>
      <c r="Q46" s="126"/>
      <c r="R46" s="126"/>
    </row>
    <row r="47" spans="1:18" s="53" customFormat="1" ht="15" customHeight="1" x14ac:dyDescent="0.2">
      <c r="A47" s="3">
        <v>20</v>
      </c>
      <c r="B47" s="12">
        <v>43507</v>
      </c>
      <c r="C47" s="11">
        <v>17113604</v>
      </c>
      <c r="D47" s="17" t="s">
        <v>182</v>
      </c>
      <c r="E47" s="112">
        <v>60.7</v>
      </c>
      <c r="F47" s="112">
        <v>176</v>
      </c>
      <c r="G47" s="120" t="s">
        <v>156</v>
      </c>
      <c r="H47" s="120">
        <v>1.1000000000000001</v>
      </c>
      <c r="I47" s="120">
        <v>0.53</v>
      </c>
      <c r="J47" s="120" t="s">
        <v>131</v>
      </c>
      <c r="K47" s="120" t="s">
        <v>131</v>
      </c>
      <c r="L47" s="120" t="s">
        <v>131</v>
      </c>
      <c r="M47" s="120" t="s">
        <v>131</v>
      </c>
      <c r="N47" s="120" t="s">
        <v>131</v>
      </c>
      <c r="O47" s="126"/>
      <c r="P47" s="126"/>
      <c r="Q47" s="126"/>
      <c r="R47" s="126"/>
    </row>
    <row r="48" spans="1:18" s="53" customFormat="1" ht="15" customHeight="1" x14ac:dyDescent="0.35">
      <c r="A48" s="3">
        <v>21</v>
      </c>
      <c r="B48" s="12">
        <v>40281</v>
      </c>
      <c r="C48" s="3">
        <v>17113605</v>
      </c>
      <c r="D48" s="17" t="s">
        <v>184</v>
      </c>
      <c r="E48" s="124" t="s">
        <v>328</v>
      </c>
      <c r="F48" s="124">
        <v>0.63</v>
      </c>
      <c r="G48" s="124" t="s">
        <v>328</v>
      </c>
      <c r="H48" s="124" t="s">
        <v>328</v>
      </c>
      <c r="I48" s="124" t="s">
        <v>328</v>
      </c>
      <c r="J48" s="124" t="s">
        <v>328</v>
      </c>
      <c r="K48" s="124" t="s">
        <v>328</v>
      </c>
      <c r="L48" s="126"/>
      <c r="M48" s="126"/>
      <c r="N48" s="124" t="s">
        <v>328</v>
      </c>
      <c r="O48" s="126"/>
      <c r="P48" s="126"/>
      <c r="Q48" s="126"/>
      <c r="R48" s="126"/>
    </row>
    <row r="49" spans="1:18" s="53" customFormat="1" ht="15" x14ac:dyDescent="0.35">
      <c r="A49" s="3">
        <v>21</v>
      </c>
      <c r="B49" s="12">
        <v>40616</v>
      </c>
      <c r="C49" s="3">
        <v>17113605</v>
      </c>
      <c r="D49" s="17" t="s">
        <v>184</v>
      </c>
      <c r="E49" s="124">
        <v>18</v>
      </c>
      <c r="F49" s="124">
        <v>175</v>
      </c>
      <c r="G49" s="124" t="s">
        <v>328</v>
      </c>
      <c r="H49" s="124" t="s">
        <v>328</v>
      </c>
      <c r="I49" s="124" t="s">
        <v>328</v>
      </c>
      <c r="J49" s="124" t="s">
        <v>328</v>
      </c>
      <c r="K49" s="124" t="s">
        <v>328</v>
      </c>
      <c r="L49" s="126"/>
      <c r="M49" s="126"/>
      <c r="N49" s="124" t="s">
        <v>328</v>
      </c>
      <c r="O49" s="126"/>
      <c r="P49" s="126"/>
      <c r="Q49" s="126"/>
      <c r="R49" s="126"/>
    </row>
    <row r="50" spans="1:18" s="53" customFormat="1" ht="15" x14ac:dyDescent="0.35">
      <c r="A50" s="3">
        <v>22</v>
      </c>
      <c r="B50" s="12">
        <v>40296</v>
      </c>
      <c r="C50" s="11">
        <v>17113606</v>
      </c>
      <c r="D50" s="13" t="s">
        <v>186</v>
      </c>
      <c r="E50" s="124">
        <v>97</v>
      </c>
      <c r="F50" s="124">
        <v>1031</v>
      </c>
      <c r="G50" s="124">
        <v>0.2</v>
      </c>
      <c r="H50" s="124">
        <v>0.24</v>
      </c>
      <c r="I50" s="124">
        <v>0.4</v>
      </c>
      <c r="J50" s="124" t="s">
        <v>328</v>
      </c>
      <c r="K50" s="124" t="s">
        <v>328</v>
      </c>
      <c r="L50" s="126"/>
      <c r="M50" s="126"/>
      <c r="N50" s="124">
        <v>0.56999999999999995</v>
      </c>
      <c r="O50" s="126"/>
      <c r="P50" s="126"/>
      <c r="Q50" s="126"/>
      <c r="R50" s="126"/>
    </row>
    <row r="51" spans="1:18" s="53" customFormat="1" ht="15" x14ac:dyDescent="0.35">
      <c r="A51" s="3">
        <v>22</v>
      </c>
      <c r="B51" s="12">
        <v>40527</v>
      </c>
      <c r="C51" s="11">
        <v>17113606</v>
      </c>
      <c r="D51" s="13" t="s">
        <v>186</v>
      </c>
      <c r="E51" s="124" t="s">
        <v>328</v>
      </c>
      <c r="F51" s="124">
        <v>908</v>
      </c>
      <c r="G51" s="124" t="s">
        <v>328</v>
      </c>
      <c r="H51" s="124" t="s">
        <v>328</v>
      </c>
      <c r="I51" s="124" t="s">
        <v>328</v>
      </c>
      <c r="J51" s="124" t="s">
        <v>328</v>
      </c>
      <c r="K51" s="124" t="s">
        <v>328</v>
      </c>
      <c r="L51" s="126"/>
      <c r="M51" s="126"/>
      <c r="N51" s="124" t="s">
        <v>328</v>
      </c>
      <c r="O51" s="126"/>
      <c r="P51" s="126"/>
      <c r="Q51" s="126"/>
      <c r="R51" s="126"/>
    </row>
    <row r="52" spans="1:18" s="53" customFormat="1" ht="15" customHeight="1" x14ac:dyDescent="0.2">
      <c r="A52" s="11">
        <v>22</v>
      </c>
      <c r="B52" s="12">
        <v>42206</v>
      </c>
      <c r="C52" s="11">
        <v>17113606</v>
      </c>
      <c r="D52" s="13" t="s">
        <v>186</v>
      </c>
      <c r="E52" s="129">
        <v>152.80000000000001</v>
      </c>
      <c r="F52" s="129">
        <v>409.7</v>
      </c>
      <c r="G52" s="129">
        <v>0.54</v>
      </c>
      <c r="H52" s="126">
        <v>2.2000000000000002</v>
      </c>
      <c r="I52" s="129" t="s">
        <v>156</v>
      </c>
      <c r="J52" s="126" t="s">
        <v>127</v>
      </c>
      <c r="K52" s="126" t="s">
        <v>127</v>
      </c>
      <c r="L52" s="126" t="s">
        <v>127</v>
      </c>
      <c r="M52" s="126" t="s">
        <v>127</v>
      </c>
      <c r="N52" s="126"/>
      <c r="O52" s="126"/>
      <c r="P52" s="126"/>
      <c r="Q52" s="126"/>
      <c r="R52" s="126"/>
    </row>
    <row r="53" spans="1:18" s="53" customFormat="1" ht="15.75" customHeight="1" x14ac:dyDescent="0.2">
      <c r="A53" s="11">
        <v>22</v>
      </c>
      <c r="B53" s="12">
        <v>42892</v>
      </c>
      <c r="C53" s="11">
        <v>17113606</v>
      </c>
      <c r="D53" s="13" t="s">
        <v>186</v>
      </c>
      <c r="E53" s="129">
        <v>103.3</v>
      </c>
      <c r="F53" s="129">
        <v>380.9</v>
      </c>
      <c r="G53" s="126" t="s">
        <v>127</v>
      </c>
      <c r="H53" s="126" t="s">
        <v>156</v>
      </c>
      <c r="I53" s="126" t="s">
        <v>156</v>
      </c>
      <c r="J53" s="126" t="s">
        <v>127</v>
      </c>
      <c r="K53" s="126" t="s">
        <v>127</v>
      </c>
      <c r="L53" s="126" t="s">
        <v>127</v>
      </c>
      <c r="M53" s="126" t="s">
        <v>127</v>
      </c>
      <c r="N53" s="126" t="s">
        <v>127</v>
      </c>
      <c r="O53" s="126"/>
      <c r="P53" s="126"/>
      <c r="Q53" s="126"/>
      <c r="R53" s="126"/>
    </row>
    <row r="54" spans="1:18" s="53" customFormat="1" ht="15.75" customHeight="1" x14ac:dyDescent="0.2">
      <c r="A54" s="11">
        <v>22</v>
      </c>
      <c r="B54" s="12">
        <v>43137</v>
      </c>
      <c r="C54" s="11">
        <v>17113606</v>
      </c>
      <c r="D54" s="13" t="s">
        <v>186</v>
      </c>
      <c r="E54" s="112">
        <v>400.6</v>
      </c>
      <c r="F54" s="112">
        <v>742.1</v>
      </c>
      <c r="G54" s="120" t="s">
        <v>156</v>
      </c>
      <c r="H54" s="120">
        <v>1.2</v>
      </c>
      <c r="I54" s="120">
        <v>1.1299999999999999</v>
      </c>
      <c r="J54" s="126" t="s">
        <v>127</v>
      </c>
      <c r="K54" s="126" t="s">
        <v>127</v>
      </c>
      <c r="L54" s="126" t="s">
        <v>127</v>
      </c>
      <c r="M54" s="126" t="s">
        <v>127</v>
      </c>
      <c r="N54" s="112" t="s">
        <v>133</v>
      </c>
      <c r="O54" s="126"/>
      <c r="P54" s="126"/>
      <c r="Q54" s="126"/>
      <c r="R54" s="126"/>
    </row>
    <row r="55" spans="1:18" s="53" customFormat="1" ht="14.25" customHeight="1" x14ac:dyDescent="0.35">
      <c r="A55" s="11">
        <v>23</v>
      </c>
      <c r="B55" s="12">
        <v>40314</v>
      </c>
      <c r="C55" s="11">
        <v>17113607</v>
      </c>
      <c r="D55" s="13" t="s">
        <v>187</v>
      </c>
      <c r="E55" s="124">
        <v>166</v>
      </c>
      <c r="F55" s="124">
        <v>862</v>
      </c>
      <c r="G55" s="124" t="s">
        <v>328</v>
      </c>
      <c r="H55" s="124">
        <v>0.28999999999999998</v>
      </c>
      <c r="I55" s="124">
        <v>0.51</v>
      </c>
      <c r="J55" s="124" t="s">
        <v>328</v>
      </c>
      <c r="K55" s="124" t="s">
        <v>328</v>
      </c>
      <c r="L55" s="126"/>
      <c r="M55" s="126"/>
      <c r="N55" s="124" t="s">
        <v>328</v>
      </c>
      <c r="O55" s="126"/>
      <c r="P55" s="126"/>
      <c r="Q55" s="126"/>
      <c r="R55" s="126"/>
    </row>
    <row r="56" spans="1:18" s="53" customFormat="1" ht="15" customHeight="1" x14ac:dyDescent="0.35">
      <c r="A56" s="11">
        <v>23</v>
      </c>
      <c r="B56" s="12">
        <v>40681</v>
      </c>
      <c r="C56" s="11">
        <v>17113607</v>
      </c>
      <c r="D56" s="13" t="s">
        <v>187</v>
      </c>
      <c r="E56" s="124">
        <v>116</v>
      </c>
      <c r="F56" s="124">
        <v>357</v>
      </c>
      <c r="G56" s="124" t="s">
        <v>328</v>
      </c>
      <c r="H56" s="124">
        <v>0.4</v>
      </c>
      <c r="I56" s="124">
        <v>0.9</v>
      </c>
      <c r="J56" s="124" t="s">
        <v>328</v>
      </c>
      <c r="K56" s="124" t="s">
        <v>328</v>
      </c>
      <c r="L56" s="126"/>
      <c r="M56" s="126"/>
      <c r="N56" s="124" t="s">
        <v>328</v>
      </c>
      <c r="O56" s="126"/>
      <c r="P56" s="126"/>
      <c r="Q56" s="126"/>
      <c r="R56" s="126"/>
    </row>
    <row r="57" spans="1:18" s="53" customFormat="1" ht="15" customHeight="1" x14ac:dyDescent="0.2">
      <c r="A57" s="11">
        <v>23</v>
      </c>
      <c r="B57" s="12">
        <v>42206</v>
      </c>
      <c r="C57" s="11">
        <v>17113607</v>
      </c>
      <c r="D57" s="13" t="s">
        <v>187</v>
      </c>
      <c r="E57" s="129">
        <v>97.6</v>
      </c>
      <c r="F57" s="129">
        <v>248.9</v>
      </c>
      <c r="G57" s="126" t="s">
        <v>127</v>
      </c>
      <c r="H57" s="126">
        <v>0.62</v>
      </c>
      <c r="I57" s="129" t="s">
        <v>156</v>
      </c>
      <c r="J57" s="126" t="s">
        <v>127</v>
      </c>
      <c r="K57" s="126" t="s">
        <v>127</v>
      </c>
      <c r="L57" s="126" t="s">
        <v>127</v>
      </c>
      <c r="M57" s="126" t="s">
        <v>127</v>
      </c>
      <c r="N57" s="126"/>
      <c r="O57" s="126"/>
      <c r="P57" s="126"/>
      <c r="Q57" s="126"/>
      <c r="R57" s="126"/>
    </row>
    <row r="58" spans="1:18" s="53" customFormat="1" x14ac:dyDescent="0.2">
      <c r="A58" s="11">
        <v>23</v>
      </c>
      <c r="B58" s="12">
        <v>42892</v>
      </c>
      <c r="C58" s="11">
        <v>17113607</v>
      </c>
      <c r="D58" s="13" t="s">
        <v>187</v>
      </c>
      <c r="E58" s="129">
        <v>80.599999999999994</v>
      </c>
      <c r="F58" s="129">
        <v>422.4</v>
      </c>
      <c r="G58" s="126" t="s">
        <v>127</v>
      </c>
      <c r="H58" s="126" t="s">
        <v>156</v>
      </c>
      <c r="I58" s="126" t="s">
        <v>156</v>
      </c>
      <c r="J58" s="126" t="s">
        <v>127</v>
      </c>
      <c r="K58" s="126" t="s">
        <v>127</v>
      </c>
      <c r="L58" s="126" t="s">
        <v>127</v>
      </c>
      <c r="M58" s="126" t="s">
        <v>127</v>
      </c>
      <c r="N58" s="126" t="s">
        <v>127</v>
      </c>
      <c r="O58" s="126"/>
      <c r="P58" s="126"/>
      <c r="Q58" s="126"/>
      <c r="R58" s="126"/>
    </row>
    <row r="59" spans="1:18" s="53" customFormat="1" x14ac:dyDescent="0.2">
      <c r="A59" s="3">
        <v>23</v>
      </c>
      <c r="B59" s="12">
        <v>43165</v>
      </c>
      <c r="C59" s="11">
        <v>17113607</v>
      </c>
      <c r="D59" s="13" t="s">
        <v>187</v>
      </c>
      <c r="E59" s="129">
        <v>88</v>
      </c>
      <c r="F59" s="129">
        <v>273</v>
      </c>
      <c r="G59" s="126" t="s">
        <v>156</v>
      </c>
      <c r="H59" s="126" t="s">
        <v>131</v>
      </c>
      <c r="I59" s="126" t="s">
        <v>156</v>
      </c>
      <c r="J59" s="126" t="s">
        <v>127</v>
      </c>
      <c r="K59" s="126" t="s">
        <v>127</v>
      </c>
      <c r="L59" s="126" t="s">
        <v>127</v>
      </c>
      <c r="M59" s="126" t="s">
        <v>127</v>
      </c>
      <c r="N59" s="126" t="s">
        <v>127</v>
      </c>
      <c r="O59" s="126"/>
      <c r="P59" s="126"/>
      <c r="Q59" s="126"/>
      <c r="R59" s="126"/>
    </row>
    <row r="60" spans="1:18" s="53" customFormat="1" ht="14.25" customHeight="1" x14ac:dyDescent="0.35">
      <c r="A60" s="11">
        <v>24</v>
      </c>
      <c r="B60" s="12">
        <v>40325</v>
      </c>
      <c r="C60" s="11">
        <v>17113609</v>
      </c>
      <c r="D60" s="13" t="s">
        <v>188</v>
      </c>
      <c r="E60" s="124" t="s">
        <v>328</v>
      </c>
      <c r="F60" s="124" t="s">
        <v>328</v>
      </c>
      <c r="G60" s="124" t="s">
        <v>328</v>
      </c>
      <c r="H60" s="124" t="s">
        <v>328</v>
      </c>
      <c r="I60" s="124" t="s">
        <v>328</v>
      </c>
      <c r="J60" s="124" t="s">
        <v>328</v>
      </c>
      <c r="K60" s="124" t="s">
        <v>328</v>
      </c>
      <c r="L60" s="126"/>
      <c r="M60" s="126"/>
      <c r="N60" s="124" t="s">
        <v>328</v>
      </c>
      <c r="O60" s="126"/>
      <c r="P60" s="126"/>
      <c r="Q60" s="126"/>
      <c r="R60" s="126"/>
    </row>
    <row r="61" spans="1:18" s="53" customFormat="1" ht="15" customHeight="1" x14ac:dyDescent="0.35">
      <c r="A61" s="11">
        <v>24</v>
      </c>
      <c r="B61" s="12">
        <v>40689</v>
      </c>
      <c r="C61" s="11">
        <v>17113609</v>
      </c>
      <c r="D61" s="13" t="s">
        <v>188</v>
      </c>
      <c r="E61" s="124" t="s">
        <v>328</v>
      </c>
      <c r="F61" s="124" t="s">
        <v>328</v>
      </c>
      <c r="G61" s="124" t="s">
        <v>328</v>
      </c>
      <c r="H61" s="124" t="s">
        <v>328</v>
      </c>
      <c r="I61" s="124" t="s">
        <v>328</v>
      </c>
      <c r="J61" s="124" t="s">
        <v>328</v>
      </c>
      <c r="K61" s="124" t="s">
        <v>328</v>
      </c>
      <c r="L61" s="126"/>
      <c r="M61" s="126"/>
      <c r="N61" s="124">
        <v>1.1000000000000001</v>
      </c>
      <c r="O61" s="126"/>
      <c r="P61" s="126"/>
      <c r="Q61" s="126"/>
      <c r="R61" s="126"/>
    </row>
    <row r="62" spans="1:18" s="53" customFormat="1" ht="15" customHeight="1" x14ac:dyDescent="0.2">
      <c r="A62" s="11">
        <v>24</v>
      </c>
      <c r="B62" s="12">
        <v>42206</v>
      </c>
      <c r="C62" s="11">
        <v>17113609</v>
      </c>
      <c r="D62" s="13" t="s">
        <v>188</v>
      </c>
      <c r="E62" s="129" t="s">
        <v>156</v>
      </c>
      <c r="F62" s="129">
        <v>4.49</v>
      </c>
      <c r="G62" s="126" t="s">
        <v>127</v>
      </c>
      <c r="H62" s="129" t="s">
        <v>156</v>
      </c>
      <c r="I62" s="129" t="s">
        <v>156</v>
      </c>
      <c r="J62" s="126" t="s">
        <v>127</v>
      </c>
      <c r="K62" s="126" t="s">
        <v>127</v>
      </c>
      <c r="L62" s="126" t="s">
        <v>127</v>
      </c>
      <c r="M62" s="126" t="s">
        <v>127</v>
      </c>
      <c r="N62" s="126"/>
      <c r="O62" s="126"/>
      <c r="P62" s="126"/>
      <c r="Q62" s="126"/>
      <c r="R62" s="126"/>
    </row>
    <row r="63" spans="1:18" s="53" customFormat="1" x14ac:dyDescent="0.2">
      <c r="A63" s="11">
        <v>24</v>
      </c>
      <c r="B63" s="12">
        <v>42890</v>
      </c>
      <c r="C63" s="11">
        <v>17113609</v>
      </c>
      <c r="D63" s="13" t="s">
        <v>188</v>
      </c>
      <c r="E63" s="129" t="s">
        <v>127</v>
      </c>
      <c r="F63" s="129">
        <v>1.77</v>
      </c>
      <c r="G63" s="126" t="s">
        <v>127</v>
      </c>
      <c r="H63" s="126" t="s">
        <v>156</v>
      </c>
      <c r="I63" s="126" t="s">
        <v>156</v>
      </c>
      <c r="J63" s="126" t="s">
        <v>127</v>
      </c>
      <c r="K63" s="126" t="s">
        <v>127</v>
      </c>
      <c r="L63" s="126" t="s">
        <v>127</v>
      </c>
      <c r="M63" s="126" t="s">
        <v>127</v>
      </c>
      <c r="N63" s="126" t="s">
        <v>127</v>
      </c>
      <c r="O63" s="126"/>
      <c r="P63" s="126"/>
      <c r="Q63" s="126"/>
      <c r="R63" s="126"/>
    </row>
    <row r="64" spans="1:18" s="53" customFormat="1" x14ac:dyDescent="0.2">
      <c r="A64" s="11">
        <v>24</v>
      </c>
      <c r="B64" s="49">
        <v>43117</v>
      </c>
      <c r="C64" s="11">
        <v>17113609</v>
      </c>
      <c r="D64" s="13" t="s">
        <v>188</v>
      </c>
      <c r="E64" s="112" t="s">
        <v>133</v>
      </c>
      <c r="F64" s="118" t="s">
        <v>133</v>
      </c>
      <c r="G64" s="126" t="s">
        <v>127</v>
      </c>
      <c r="H64" s="126" t="s">
        <v>127</v>
      </c>
      <c r="I64" s="126" t="s">
        <v>127</v>
      </c>
      <c r="J64" s="126" t="s">
        <v>127</v>
      </c>
      <c r="K64" s="126" t="s">
        <v>127</v>
      </c>
      <c r="L64" s="126" t="s">
        <v>127</v>
      </c>
      <c r="M64" s="126" t="s">
        <v>127</v>
      </c>
      <c r="N64" s="126" t="s">
        <v>127</v>
      </c>
      <c r="O64" s="126"/>
      <c r="P64" s="126"/>
      <c r="Q64" s="126"/>
      <c r="R64" s="126"/>
    </row>
    <row r="65" spans="1:18" s="53" customFormat="1" ht="14.25" customHeight="1" x14ac:dyDescent="0.35">
      <c r="A65" s="11">
        <v>25</v>
      </c>
      <c r="B65" s="12">
        <v>40314</v>
      </c>
      <c r="C65" s="11">
        <v>17113610</v>
      </c>
      <c r="D65" s="13" t="s">
        <v>189</v>
      </c>
      <c r="E65" s="124">
        <v>8.1</v>
      </c>
      <c r="F65" s="124">
        <v>60</v>
      </c>
      <c r="G65" s="124" t="s">
        <v>328</v>
      </c>
      <c r="H65" s="124" t="s">
        <v>328</v>
      </c>
      <c r="I65" s="124" t="s">
        <v>328</v>
      </c>
      <c r="J65" s="124" t="s">
        <v>328</v>
      </c>
      <c r="K65" s="124" t="s">
        <v>328</v>
      </c>
      <c r="L65" s="126"/>
      <c r="M65" s="126"/>
      <c r="N65" s="124" t="s">
        <v>328</v>
      </c>
      <c r="O65" s="126"/>
      <c r="P65" s="126"/>
      <c r="Q65" s="126"/>
      <c r="R65" s="126"/>
    </row>
    <row r="66" spans="1:18" s="53" customFormat="1" ht="15" customHeight="1" x14ac:dyDescent="0.35">
      <c r="A66" s="11">
        <v>25</v>
      </c>
      <c r="B66" s="12">
        <v>40681</v>
      </c>
      <c r="C66" s="11">
        <v>17113610</v>
      </c>
      <c r="D66" s="13" t="s">
        <v>189</v>
      </c>
      <c r="E66" s="124" t="s">
        <v>331</v>
      </c>
      <c r="F66" s="124">
        <v>30</v>
      </c>
      <c r="G66" s="124" t="s">
        <v>328</v>
      </c>
      <c r="H66" s="124" t="s">
        <v>328</v>
      </c>
      <c r="I66" s="124" t="s">
        <v>328</v>
      </c>
      <c r="J66" s="124" t="s">
        <v>328</v>
      </c>
      <c r="K66" s="124" t="s">
        <v>328</v>
      </c>
      <c r="L66" s="126"/>
      <c r="M66" s="126"/>
      <c r="N66" s="124" t="s">
        <v>328</v>
      </c>
      <c r="O66" s="126"/>
      <c r="P66" s="126"/>
      <c r="Q66" s="126"/>
      <c r="R66" s="126"/>
    </row>
    <row r="67" spans="1:18" s="53" customFormat="1" ht="15" customHeight="1" x14ac:dyDescent="0.2">
      <c r="A67" s="11">
        <v>25</v>
      </c>
      <c r="B67" s="12">
        <v>42206</v>
      </c>
      <c r="C67" s="11">
        <v>17113610</v>
      </c>
      <c r="D67" s="13" t="s">
        <v>189</v>
      </c>
      <c r="E67" s="129">
        <v>4.2</v>
      </c>
      <c r="F67" s="129">
        <v>45.8</v>
      </c>
      <c r="G67" s="126" t="s">
        <v>127</v>
      </c>
      <c r="H67" s="129" t="s">
        <v>156</v>
      </c>
      <c r="I67" s="129" t="s">
        <v>156</v>
      </c>
      <c r="J67" s="126" t="s">
        <v>127</v>
      </c>
      <c r="K67" s="126" t="s">
        <v>127</v>
      </c>
      <c r="L67" s="126" t="s">
        <v>127</v>
      </c>
      <c r="M67" s="126" t="s">
        <v>127</v>
      </c>
      <c r="N67" s="126"/>
      <c r="O67" s="126"/>
      <c r="P67" s="126"/>
      <c r="Q67" s="126"/>
      <c r="R67" s="126"/>
    </row>
    <row r="68" spans="1:18" s="53" customFormat="1" x14ac:dyDescent="0.2">
      <c r="A68" s="11">
        <v>25</v>
      </c>
      <c r="B68" s="12">
        <v>42892</v>
      </c>
      <c r="C68" s="11">
        <v>17113610</v>
      </c>
      <c r="D68" s="13" t="s">
        <v>189</v>
      </c>
      <c r="E68" s="129">
        <v>1.3</v>
      </c>
      <c r="F68" s="129">
        <v>86.4</v>
      </c>
      <c r="G68" s="126" t="s">
        <v>127</v>
      </c>
      <c r="H68" s="126" t="s">
        <v>156</v>
      </c>
      <c r="I68" s="126" t="s">
        <v>156</v>
      </c>
      <c r="J68" s="126" t="s">
        <v>127</v>
      </c>
      <c r="K68" s="126" t="s">
        <v>127</v>
      </c>
      <c r="L68" s="126" t="s">
        <v>127</v>
      </c>
      <c r="M68" s="126" t="s">
        <v>127</v>
      </c>
      <c r="N68" s="126" t="s">
        <v>127</v>
      </c>
      <c r="O68" s="126"/>
      <c r="P68" s="126"/>
      <c r="Q68" s="126"/>
      <c r="R68" s="126"/>
    </row>
    <row r="69" spans="1:18" s="53" customFormat="1" x14ac:dyDescent="0.2">
      <c r="A69" s="3">
        <v>25</v>
      </c>
      <c r="B69" s="12">
        <v>43160</v>
      </c>
      <c r="C69" s="11">
        <v>17113610</v>
      </c>
      <c r="D69" s="13" t="s">
        <v>189</v>
      </c>
      <c r="E69" s="129">
        <v>2</v>
      </c>
      <c r="F69" s="129">
        <v>114</v>
      </c>
      <c r="G69" s="126" t="s">
        <v>127</v>
      </c>
      <c r="H69" s="126" t="s">
        <v>127</v>
      </c>
      <c r="I69" s="126" t="s">
        <v>127</v>
      </c>
      <c r="J69" s="126" t="s">
        <v>127</v>
      </c>
      <c r="K69" s="126" t="s">
        <v>127</v>
      </c>
      <c r="L69" s="126" t="s">
        <v>127</v>
      </c>
      <c r="M69" s="126" t="s">
        <v>127</v>
      </c>
      <c r="N69" s="126" t="s">
        <v>127</v>
      </c>
      <c r="O69" s="126"/>
      <c r="P69" s="126"/>
      <c r="Q69" s="126"/>
      <c r="R69" s="126"/>
    </row>
    <row r="70" spans="1:18" s="53" customFormat="1" ht="14.25" customHeight="1" x14ac:dyDescent="0.35">
      <c r="A70" s="11">
        <v>26</v>
      </c>
      <c r="B70" s="12">
        <v>40281</v>
      </c>
      <c r="C70" s="3">
        <v>17113611</v>
      </c>
      <c r="D70" s="17" t="s">
        <v>190</v>
      </c>
      <c r="E70" s="124">
        <v>10</v>
      </c>
      <c r="F70" s="124">
        <v>190</v>
      </c>
      <c r="G70" s="124" t="s">
        <v>328</v>
      </c>
      <c r="H70" s="124" t="s">
        <v>328</v>
      </c>
      <c r="I70" s="124" t="s">
        <v>328</v>
      </c>
      <c r="J70" s="124" t="s">
        <v>328</v>
      </c>
      <c r="K70" s="124" t="s">
        <v>328</v>
      </c>
      <c r="L70" s="126"/>
      <c r="M70" s="126"/>
      <c r="N70" s="124" t="s">
        <v>328</v>
      </c>
      <c r="O70" s="126"/>
      <c r="P70" s="126"/>
      <c r="Q70" s="126"/>
      <c r="R70" s="126"/>
    </row>
    <row r="71" spans="1:18" s="53" customFormat="1" ht="15" customHeight="1" x14ac:dyDescent="0.2">
      <c r="A71" s="11">
        <v>26</v>
      </c>
      <c r="B71" s="12">
        <v>42206</v>
      </c>
      <c r="C71" s="3">
        <v>17113611</v>
      </c>
      <c r="D71" s="17" t="s">
        <v>190</v>
      </c>
      <c r="E71" s="129">
        <v>77.599999999999994</v>
      </c>
      <c r="F71" s="129">
        <v>173.8</v>
      </c>
      <c r="G71" s="129" t="s">
        <v>156</v>
      </c>
      <c r="H71" s="129" t="s">
        <v>156</v>
      </c>
      <c r="I71" s="129" t="s">
        <v>156</v>
      </c>
      <c r="J71" s="126" t="s">
        <v>127</v>
      </c>
      <c r="K71" s="126" t="s">
        <v>127</v>
      </c>
      <c r="L71" s="126" t="s">
        <v>127</v>
      </c>
      <c r="M71" s="126" t="s">
        <v>127</v>
      </c>
      <c r="N71" s="126"/>
      <c r="O71" s="126"/>
      <c r="P71" s="126"/>
      <c r="Q71" s="126"/>
      <c r="R71" s="126"/>
    </row>
    <row r="72" spans="1:18" s="53" customFormat="1" ht="15" customHeight="1" x14ac:dyDescent="0.2">
      <c r="A72" s="11">
        <v>26</v>
      </c>
      <c r="B72" s="12">
        <v>43550</v>
      </c>
      <c r="C72" s="3">
        <v>17113611</v>
      </c>
      <c r="D72" s="17" t="s">
        <v>190</v>
      </c>
      <c r="E72" s="120">
        <v>1.35</v>
      </c>
      <c r="F72" s="120">
        <v>8</v>
      </c>
      <c r="G72" s="120" t="s">
        <v>156</v>
      </c>
      <c r="H72" s="120" t="s">
        <v>156</v>
      </c>
      <c r="I72" s="120" t="s">
        <v>156</v>
      </c>
      <c r="J72" s="126" t="s">
        <v>127</v>
      </c>
      <c r="K72" s="126" t="s">
        <v>127</v>
      </c>
      <c r="L72" s="126" t="s">
        <v>127</v>
      </c>
      <c r="M72" s="126" t="s">
        <v>127</v>
      </c>
      <c r="N72" s="126" t="s">
        <v>127</v>
      </c>
      <c r="O72" s="126"/>
      <c r="P72" s="126"/>
      <c r="Q72" s="126"/>
      <c r="R72" s="126"/>
    </row>
    <row r="73" spans="1:18" s="53" customFormat="1" ht="15" customHeight="1" x14ac:dyDescent="0.2">
      <c r="A73" s="11">
        <v>26</v>
      </c>
      <c r="B73" s="12">
        <v>43599</v>
      </c>
      <c r="C73" s="3">
        <v>17113611</v>
      </c>
      <c r="D73" s="17" t="s">
        <v>190</v>
      </c>
      <c r="E73" s="112">
        <v>4.9000000000000004</v>
      </c>
      <c r="F73" s="130">
        <v>102</v>
      </c>
      <c r="G73" s="120" t="s">
        <v>156</v>
      </c>
      <c r="H73" s="120" t="s">
        <v>156</v>
      </c>
      <c r="I73" s="120" t="s">
        <v>156</v>
      </c>
      <c r="J73" s="126" t="s">
        <v>127</v>
      </c>
      <c r="K73" s="126" t="s">
        <v>127</v>
      </c>
      <c r="L73" s="126" t="s">
        <v>127</v>
      </c>
      <c r="M73" s="126" t="s">
        <v>127</v>
      </c>
      <c r="N73" s="126" t="s">
        <v>127</v>
      </c>
      <c r="O73" s="126"/>
      <c r="P73" s="126"/>
      <c r="Q73" s="126"/>
      <c r="R73" s="126"/>
    </row>
    <row r="74" spans="1:18" s="53" customFormat="1" x14ac:dyDescent="0.2">
      <c r="A74" s="11">
        <v>27</v>
      </c>
      <c r="B74" s="12">
        <v>40951</v>
      </c>
      <c r="C74" s="11">
        <v>17113612</v>
      </c>
      <c r="D74" s="13" t="s">
        <v>192</v>
      </c>
      <c r="E74" s="126">
        <v>6.27</v>
      </c>
      <c r="F74" s="126">
        <v>67.400000000000006</v>
      </c>
      <c r="G74" s="129" t="s">
        <v>127</v>
      </c>
      <c r="H74" s="129">
        <v>2.0499999999999998</v>
      </c>
      <c r="I74" s="129">
        <v>3.48</v>
      </c>
      <c r="J74" s="126" t="s">
        <v>127</v>
      </c>
      <c r="K74" s="126" t="s">
        <v>127</v>
      </c>
      <c r="L74" s="126" t="s">
        <v>127</v>
      </c>
      <c r="M74" s="126" t="s">
        <v>127</v>
      </c>
      <c r="N74" s="126"/>
      <c r="O74" s="126"/>
      <c r="P74" s="126"/>
      <c r="Q74" s="126"/>
      <c r="R74" s="126"/>
    </row>
    <row r="75" spans="1:18" s="53" customFormat="1" x14ac:dyDescent="0.2">
      <c r="A75" s="11">
        <v>27</v>
      </c>
      <c r="B75" s="12">
        <v>42200</v>
      </c>
      <c r="C75" s="11">
        <v>17113612</v>
      </c>
      <c r="D75" s="13" t="s">
        <v>192</v>
      </c>
      <c r="E75" s="129">
        <v>10.3</v>
      </c>
      <c r="F75" s="129">
        <v>214.8</v>
      </c>
      <c r="G75" s="126" t="s">
        <v>127</v>
      </c>
      <c r="H75" s="126">
        <v>3.6</v>
      </c>
      <c r="I75" s="129">
        <v>1.23</v>
      </c>
      <c r="J75" s="126" t="s">
        <v>127</v>
      </c>
      <c r="K75" s="126" t="s">
        <v>127</v>
      </c>
      <c r="L75" s="126" t="s">
        <v>127</v>
      </c>
      <c r="M75" s="126" t="s">
        <v>127</v>
      </c>
      <c r="N75" s="126"/>
      <c r="O75" s="126"/>
      <c r="P75" s="126"/>
      <c r="Q75" s="126"/>
      <c r="R75" s="126"/>
    </row>
    <row r="76" spans="1:18" s="53" customFormat="1" x14ac:dyDescent="0.2">
      <c r="A76" s="11">
        <v>27</v>
      </c>
      <c r="B76" s="12">
        <v>42914</v>
      </c>
      <c r="C76" s="11">
        <v>17113612</v>
      </c>
      <c r="D76" s="13" t="s">
        <v>192</v>
      </c>
      <c r="E76" s="129" t="s">
        <v>133</v>
      </c>
      <c r="F76" s="129">
        <v>4.7</v>
      </c>
      <c r="G76" s="126" t="s">
        <v>127</v>
      </c>
      <c r="H76" s="126">
        <v>0.55000000000000004</v>
      </c>
      <c r="I76" s="126" t="s">
        <v>156</v>
      </c>
      <c r="J76" s="126" t="s">
        <v>127</v>
      </c>
      <c r="K76" s="126" t="s">
        <v>127</v>
      </c>
      <c r="L76" s="126" t="s">
        <v>127</v>
      </c>
      <c r="M76" s="126" t="s">
        <v>127</v>
      </c>
      <c r="N76" s="126" t="s">
        <v>127</v>
      </c>
      <c r="O76" s="126"/>
      <c r="P76" s="126"/>
      <c r="Q76" s="126"/>
      <c r="R76" s="126"/>
    </row>
    <row r="77" spans="1:18" s="53" customFormat="1" x14ac:dyDescent="0.2">
      <c r="A77" s="11">
        <v>27</v>
      </c>
      <c r="B77" s="12">
        <v>43150</v>
      </c>
      <c r="C77" s="11">
        <v>17113612</v>
      </c>
      <c r="D77" s="13" t="s">
        <v>192</v>
      </c>
      <c r="E77" s="129">
        <v>1.3</v>
      </c>
      <c r="F77" s="129">
        <v>691.6</v>
      </c>
      <c r="G77" s="126" t="s">
        <v>156</v>
      </c>
      <c r="H77" s="126">
        <v>1.7</v>
      </c>
      <c r="I77" s="126">
        <v>1.3</v>
      </c>
      <c r="J77" s="126" t="s">
        <v>127</v>
      </c>
      <c r="K77" s="126" t="s">
        <v>127</v>
      </c>
      <c r="L77" s="126" t="s">
        <v>127</v>
      </c>
      <c r="M77" s="126" t="s">
        <v>127</v>
      </c>
      <c r="N77" s="126" t="s">
        <v>127</v>
      </c>
      <c r="O77" s="126"/>
      <c r="P77" s="126"/>
      <c r="Q77" s="126"/>
      <c r="R77" s="126"/>
    </row>
    <row r="78" spans="1:18" s="53" customFormat="1" x14ac:dyDescent="0.2">
      <c r="A78" s="11">
        <v>27</v>
      </c>
      <c r="B78" s="12">
        <v>43509</v>
      </c>
      <c r="C78" s="11">
        <v>17113612</v>
      </c>
      <c r="D78" s="13" t="s">
        <v>192</v>
      </c>
      <c r="E78" s="112">
        <v>9.1</v>
      </c>
      <c r="F78" s="112">
        <v>166</v>
      </c>
      <c r="G78" s="126" t="s">
        <v>127</v>
      </c>
      <c r="H78" s="120">
        <v>1.1399999999999999</v>
      </c>
      <c r="I78" s="120">
        <v>0.84</v>
      </c>
      <c r="J78" s="126" t="s">
        <v>127</v>
      </c>
      <c r="K78" s="126" t="s">
        <v>127</v>
      </c>
      <c r="L78" s="126" t="s">
        <v>127</v>
      </c>
      <c r="M78" s="126" t="s">
        <v>127</v>
      </c>
      <c r="N78" s="126" t="s">
        <v>127</v>
      </c>
      <c r="O78" s="126"/>
      <c r="P78" s="126"/>
      <c r="Q78" s="126"/>
      <c r="R78" s="126"/>
    </row>
    <row r="79" spans="1:18" s="53" customFormat="1" x14ac:dyDescent="0.2">
      <c r="A79" s="11">
        <v>28</v>
      </c>
      <c r="B79" s="12">
        <v>41976</v>
      </c>
      <c r="C79" s="11">
        <v>17113613</v>
      </c>
      <c r="D79" s="13" t="s">
        <v>195</v>
      </c>
      <c r="E79" s="126" t="s">
        <v>127</v>
      </c>
      <c r="F79" s="128">
        <v>27.5</v>
      </c>
      <c r="G79" s="126" t="s">
        <v>127</v>
      </c>
      <c r="H79" s="128">
        <v>2.2999999999999998</v>
      </c>
      <c r="I79" s="126" t="s">
        <v>153</v>
      </c>
      <c r="J79" s="126" t="s">
        <v>153</v>
      </c>
      <c r="K79" s="126" t="s">
        <v>153</v>
      </c>
      <c r="L79" s="126" t="s">
        <v>127</v>
      </c>
      <c r="M79" s="126" t="s">
        <v>127</v>
      </c>
      <c r="N79" s="126"/>
      <c r="O79" s="126">
        <v>1.2569999999999999</v>
      </c>
      <c r="P79" s="126" t="s">
        <v>166</v>
      </c>
      <c r="Q79" s="126" t="s">
        <v>127</v>
      </c>
      <c r="R79" s="126">
        <v>1.2</v>
      </c>
    </row>
    <row r="80" spans="1:18" s="53" customFormat="1" x14ac:dyDescent="0.2">
      <c r="A80" s="11">
        <v>28</v>
      </c>
      <c r="B80" s="12">
        <v>42206</v>
      </c>
      <c r="C80" s="11">
        <v>17113613</v>
      </c>
      <c r="D80" s="13" t="s">
        <v>195</v>
      </c>
      <c r="E80" s="129">
        <v>25.4</v>
      </c>
      <c r="F80" s="129">
        <v>267.3</v>
      </c>
      <c r="G80" s="126" t="s">
        <v>127</v>
      </c>
      <c r="H80" s="126">
        <v>3.4</v>
      </c>
      <c r="I80" s="129">
        <v>1.28</v>
      </c>
      <c r="J80" s="126" t="s">
        <v>127</v>
      </c>
      <c r="K80" s="126" t="s">
        <v>127</v>
      </c>
      <c r="L80" s="126" t="s">
        <v>127</v>
      </c>
      <c r="M80" s="126" t="s">
        <v>127</v>
      </c>
      <c r="N80" s="126"/>
      <c r="O80" s="126"/>
      <c r="P80" s="126"/>
      <c r="Q80" s="126"/>
      <c r="R80" s="126"/>
    </row>
    <row r="81" spans="1:18" s="53" customFormat="1" x14ac:dyDescent="0.2">
      <c r="A81" s="11">
        <v>28</v>
      </c>
      <c r="B81" s="12">
        <v>42870</v>
      </c>
      <c r="C81" s="11">
        <v>17113613</v>
      </c>
      <c r="D81" s="13" t="s">
        <v>195</v>
      </c>
      <c r="E81" s="126" t="s">
        <v>127</v>
      </c>
      <c r="F81" s="129">
        <v>221.6</v>
      </c>
      <c r="G81" s="126" t="s">
        <v>127</v>
      </c>
      <c r="H81" s="126" t="s">
        <v>156</v>
      </c>
      <c r="I81" s="126" t="s">
        <v>156</v>
      </c>
      <c r="J81" s="126" t="s">
        <v>127</v>
      </c>
      <c r="K81" s="126" t="s">
        <v>127</v>
      </c>
      <c r="L81" s="126" t="s">
        <v>127</v>
      </c>
      <c r="M81" s="126" t="s">
        <v>127</v>
      </c>
      <c r="N81" s="126" t="s">
        <v>127</v>
      </c>
      <c r="O81" s="126"/>
      <c r="P81" s="126"/>
      <c r="Q81" s="126"/>
      <c r="R81" s="126"/>
    </row>
    <row r="82" spans="1:18" s="53" customFormat="1" x14ac:dyDescent="0.2">
      <c r="A82" s="11">
        <v>28</v>
      </c>
      <c r="B82" s="49">
        <v>43111</v>
      </c>
      <c r="C82" s="11">
        <v>17113613</v>
      </c>
      <c r="D82" s="13" t="s">
        <v>195</v>
      </c>
      <c r="E82" s="127">
        <v>18.5</v>
      </c>
      <c r="F82" s="127">
        <v>99</v>
      </c>
      <c r="G82" s="126" t="s">
        <v>127</v>
      </c>
      <c r="H82" s="112">
        <v>2.1</v>
      </c>
      <c r="I82" s="112">
        <v>1.3</v>
      </c>
      <c r="J82" s="126" t="s">
        <v>127</v>
      </c>
      <c r="K82" s="126" t="s">
        <v>127</v>
      </c>
      <c r="L82" s="126" t="s">
        <v>127</v>
      </c>
      <c r="M82" s="126" t="s">
        <v>127</v>
      </c>
      <c r="N82" s="126" t="s">
        <v>127</v>
      </c>
      <c r="O82" s="126"/>
      <c r="P82" s="126"/>
      <c r="Q82" s="126"/>
      <c r="R82" s="126"/>
    </row>
    <row r="83" spans="1:18" s="53" customFormat="1" x14ac:dyDescent="0.2">
      <c r="A83" s="11">
        <v>28</v>
      </c>
      <c r="B83" s="49">
        <v>43508</v>
      </c>
      <c r="C83" s="11">
        <v>17113613</v>
      </c>
      <c r="D83" s="13" t="s">
        <v>195</v>
      </c>
      <c r="E83" s="112">
        <v>11.9</v>
      </c>
      <c r="F83" s="112">
        <v>106</v>
      </c>
      <c r="G83" s="126" t="s">
        <v>127</v>
      </c>
      <c r="H83" s="120">
        <v>1.03</v>
      </c>
      <c r="I83" s="120">
        <v>0.72</v>
      </c>
      <c r="J83" s="126" t="s">
        <v>127</v>
      </c>
      <c r="K83" s="126" t="s">
        <v>127</v>
      </c>
      <c r="L83" s="126" t="s">
        <v>127</v>
      </c>
      <c r="M83" s="126" t="s">
        <v>127</v>
      </c>
      <c r="N83" s="126" t="s">
        <v>127</v>
      </c>
      <c r="O83" s="126"/>
      <c r="P83" s="126"/>
      <c r="Q83" s="126"/>
      <c r="R83" s="126"/>
    </row>
    <row r="84" spans="1:18" s="53" customFormat="1" ht="15" customHeight="1" x14ac:dyDescent="0.2">
      <c r="A84" s="11">
        <v>29</v>
      </c>
      <c r="B84" s="12">
        <v>41695</v>
      </c>
      <c r="C84" s="11">
        <v>17113614</v>
      </c>
      <c r="D84" s="13" t="s">
        <v>200</v>
      </c>
      <c r="E84" s="129">
        <v>24.6</v>
      </c>
      <c r="F84" s="129">
        <v>124.6</v>
      </c>
      <c r="G84" s="126" t="s">
        <v>127</v>
      </c>
      <c r="H84" s="126">
        <v>0.19</v>
      </c>
      <c r="I84" s="126">
        <v>0.246</v>
      </c>
      <c r="J84" s="126" t="s">
        <v>127</v>
      </c>
      <c r="K84" s="126" t="s">
        <v>127</v>
      </c>
      <c r="L84" s="126" t="s">
        <v>127</v>
      </c>
      <c r="M84" s="126" t="s">
        <v>127</v>
      </c>
      <c r="N84" s="126"/>
      <c r="O84" s="126"/>
      <c r="P84" s="126"/>
      <c r="Q84" s="126"/>
      <c r="R84" s="126"/>
    </row>
    <row r="85" spans="1:18" s="53" customFormat="1" x14ac:dyDescent="0.2">
      <c r="A85" s="11">
        <v>29</v>
      </c>
      <c r="B85" s="12">
        <v>41813</v>
      </c>
      <c r="C85" s="11">
        <v>17113614</v>
      </c>
      <c r="D85" s="13" t="s">
        <v>200</v>
      </c>
      <c r="E85" s="129">
        <v>27.41</v>
      </c>
      <c r="F85" s="129">
        <v>72.183999999999997</v>
      </c>
      <c r="G85" s="126" t="s">
        <v>127</v>
      </c>
      <c r="H85" s="129">
        <v>0.27</v>
      </c>
      <c r="I85" s="129">
        <v>0.154</v>
      </c>
      <c r="J85" s="126" t="s">
        <v>153</v>
      </c>
      <c r="K85" s="126" t="s">
        <v>153</v>
      </c>
      <c r="L85" s="126" t="s">
        <v>127</v>
      </c>
      <c r="M85" s="126" t="s">
        <v>127</v>
      </c>
      <c r="N85" s="126"/>
      <c r="O85" s="126" t="s">
        <v>153</v>
      </c>
      <c r="P85" s="126" t="s">
        <v>127</v>
      </c>
      <c r="Q85" s="126" t="s">
        <v>153</v>
      </c>
      <c r="R85" s="126"/>
    </row>
    <row r="86" spans="1:18" s="53" customFormat="1" x14ac:dyDescent="0.2">
      <c r="A86" s="11">
        <v>29</v>
      </c>
      <c r="B86" s="12">
        <v>42155</v>
      </c>
      <c r="C86" s="11">
        <v>17113614</v>
      </c>
      <c r="D86" s="13" t="s">
        <v>200</v>
      </c>
      <c r="E86" s="129">
        <v>3.5270000000000001</v>
      </c>
      <c r="F86" s="128">
        <v>202.63</v>
      </c>
      <c r="G86" s="129" t="s">
        <v>156</v>
      </c>
      <c r="H86" s="129" t="s">
        <v>156</v>
      </c>
      <c r="I86" s="129" t="s">
        <v>156</v>
      </c>
      <c r="J86" s="126" t="s">
        <v>127</v>
      </c>
      <c r="K86" s="129" t="s">
        <v>156</v>
      </c>
      <c r="L86" s="126" t="s">
        <v>127</v>
      </c>
      <c r="M86" s="126" t="s">
        <v>127</v>
      </c>
      <c r="N86" s="126"/>
      <c r="O86" s="129" t="s">
        <v>295</v>
      </c>
      <c r="P86" s="129" t="s">
        <v>295</v>
      </c>
      <c r="Q86" s="129" t="s">
        <v>295</v>
      </c>
      <c r="R86" s="126" t="s">
        <v>127</v>
      </c>
    </row>
    <row r="87" spans="1:18" s="53" customFormat="1" x14ac:dyDescent="0.2">
      <c r="A87" s="11">
        <v>29</v>
      </c>
      <c r="B87" s="12">
        <v>42880</v>
      </c>
      <c r="C87" s="11">
        <v>17113614</v>
      </c>
      <c r="D87" s="13" t="s">
        <v>200</v>
      </c>
      <c r="E87" s="129">
        <v>16</v>
      </c>
      <c r="F87" s="129">
        <v>109.6</v>
      </c>
      <c r="G87" s="126" t="s">
        <v>127</v>
      </c>
      <c r="H87" s="126" t="s">
        <v>156</v>
      </c>
      <c r="I87" s="126" t="s">
        <v>156</v>
      </c>
      <c r="J87" s="126" t="s">
        <v>127</v>
      </c>
      <c r="K87" s="126" t="s">
        <v>127</v>
      </c>
      <c r="L87" s="126" t="s">
        <v>127</v>
      </c>
      <c r="M87" s="126" t="s">
        <v>127</v>
      </c>
      <c r="N87" s="126" t="s">
        <v>127</v>
      </c>
      <c r="O87" s="126"/>
      <c r="P87" s="126"/>
      <c r="Q87" s="126"/>
      <c r="R87" s="126"/>
    </row>
    <row r="88" spans="1:18" s="53" customFormat="1" x14ac:dyDescent="0.2">
      <c r="A88" s="11">
        <v>29</v>
      </c>
      <c r="B88" s="49">
        <v>43117</v>
      </c>
      <c r="C88" s="11">
        <v>17113614</v>
      </c>
      <c r="D88" s="13" t="s">
        <v>200</v>
      </c>
      <c r="E88" s="127">
        <v>24.2</v>
      </c>
      <c r="F88" s="112">
        <v>97.8</v>
      </c>
      <c r="G88" s="118" t="s">
        <v>156</v>
      </c>
      <c r="H88" s="112">
        <v>1.2</v>
      </c>
      <c r="I88" s="112">
        <v>1.1000000000000001</v>
      </c>
      <c r="J88" s="126" t="s">
        <v>127</v>
      </c>
      <c r="K88" s="126" t="s">
        <v>127</v>
      </c>
      <c r="L88" s="126" t="s">
        <v>127</v>
      </c>
      <c r="M88" s="126" t="s">
        <v>127</v>
      </c>
      <c r="N88" s="126" t="s">
        <v>127</v>
      </c>
      <c r="O88" s="126"/>
      <c r="P88" s="126"/>
      <c r="Q88" s="126"/>
      <c r="R88" s="126"/>
    </row>
    <row r="89" spans="1:18" s="53" customFormat="1" x14ac:dyDescent="0.2">
      <c r="A89" s="11">
        <v>29</v>
      </c>
      <c r="B89" s="49">
        <v>43514</v>
      </c>
      <c r="C89" s="11">
        <v>17113614</v>
      </c>
      <c r="D89" s="13" t="s">
        <v>200</v>
      </c>
      <c r="E89" s="120">
        <v>24.6</v>
      </c>
      <c r="F89" s="120">
        <v>77.7</v>
      </c>
      <c r="G89" s="120" t="s">
        <v>156</v>
      </c>
      <c r="H89" s="120" t="s">
        <v>156</v>
      </c>
      <c r="I89" s="120" t="s">
        <v>156</v>
      </c>
      <c r="J89" s="126" t="s">
        <v>127</v>
      </c>
      <c r="K89" s="126" t="s">
        <v>127</v>
      </c>
      <c r="L89" s="126" t="s">
        <v>127</v>
      </c>
      <c r="M89" s="126" t="s">
        <v>127</v>
      </c>
      <c r="N89" s="120" t="s">
        <v>156</v>
      </c>
      <c r="O89" s="126"/>
      <c r="P89" s="126"/>
      <c r="Q89" s="126"/>
      <c r="R89" s="126"/>
    </row>
    <row r="90" spans="1:18" s="53" customFormat="1" x14ac:dyDescent="0.2">
      <c r="A90" s="11">
        <v>30</v>
      </c>
      <c r="B90" s="12">
        <v>41704.20140046296</v>
      </c>
      <c r="C90" s="3">
        <v>17113615</v>
      </c>
      <c r="D90" s="17" t="s">
        <v>202</v>
      </c>
      <c r="E90" s="129">
        <v>13.3</v>
      </c>
      <c r="F90" s="129">
        <v>57.777999999999999</v>
      </c>
      <c r="G90" s="126" t="s">
        <v>127</v>
      </c>
      <c r="H90" s="126">
        <v>0.46100000000000002</v>
      </c>
      <c r="I90" s="126">
        <v>0.6</v>
      </c>
      <c r="J90" s="126" t="s">
        <v>153</v>
      </c>
      <c r="K90" s="126" t="s">
        <v>153</v>
      </c>
      <c r="L90" s="126" t="s">
        <v>127</v>
      </c>
      <c r="M90" s="126" t="s">
        <v>127</v>
      </c>
      <c r="N90" s="126"/>
      <c r="O90" s="126"/>
      <c r="P90" s="126"/>
      <c r="Q90" s="126"/>
      <c r="R90" s="126"/>
    </row>
    <row r="91" spans="1:18" s="53" customFormat="1" x14ac:dyDescent="0.2">
      <c r="A91" s="11">
        <v>30</v>
      </c>
      <c r="B91" s="12">
        <v>41814</v>
      </c>
      <c r="C91" s="11">
        <v>17113615</v>
      </c>
      <c r="D91" s="13" t="s">
        <v>202</v>
      </c>
      <c r="E91" s="129">
        <v>0.51</v>
      </c>
      <c r="F91" s="129">
        <v>3.5999999999999997E-2</v>
      </c>
      <c r="G91" s="126" t="s">
        <v>127</v>
      </c>
      <c r="H91" s="126" t="s">
        <v>127</v>
      </c>
      <c r="I91" s="126" t="s">
        <v>127</v>
      </c>
      <c r="J91" s="126" t="s">
        <v>127</v>
      </c>
      <c r="K91" s="126" t="s">
        <v>127</v>
      </c>
      <c r="L91" s="126" t="s">
        <v>127</v>
      </c>
      <c r="M91" s="126" t="s">
        <v>127</v>
      </c>
      <c r="N91" s="126"/>
      <c r="O91" s="126" t="s">
        <v>153</v>
      </c>
      <c r="P91" s="126" t="s">
        <v>127</v>
      </c>
      <c r="Q91" s="126" t="s">
        <v>153</v>
      </c>
      <c r="R91" s="126"/>
    </row>
    <row r="92" spans="1:18" s="53" customFormat="1" x14ac:dyDescent="0.2">
      <c r="A92" s="11">
        <v>30</v>
      </c>
      <c r="B92" s="12">
        <v>42158</v>
      </c>
      <c r="C92" s="11">
        <v>17113615</v>
      </c>
      <c r="D92" s="13" t="s">
        <v>202</v>
      </c>
      <c r="E92" s="129">
        <v>24.760999999999999</v>
      </c>
      <c r="F92" s="129">
        <v>141.715</v>
      </c>
      <c r="G92" s="126" t="s">
        <v>127</v>
      </c>
      <c r="H92" s="129">
        <v>0.88900000000000001</v>
      </c>
      <c r="I92" s="129">
        <v>0.95</v>
      </c>
      <c r="J92" s="126" t="s">
        <v>127</v>
      </c>
      <c r="K92" s="126" t="s">
        <v>127</v>
      </c>
      <c r="L92" s="126" t="s">
        <v>127</v>
      </c>
      <c r="M92" s="126" t="s">
        <v>127</v>
      </c>
      <c r="N92" s="126"/>
      <c r="O92" s="129" t="s">
        <v>295</v>
      </c>
      <c r="P92" s="129" t="s">
        <v>295</v>
      </c>
      <c r="Q92" s="129" t="s">
        <v>295</v>
      </c>
      <c r="R92" s="126" t="s">
        <v>127</v>
      </c>
    </row>
    <row r="93" spans="1:18" s="53" customFormat="1" x14ac:dyDescent="0.2">
      <c r="A93" s="11">
        <v>30</v>
      </c>
      <c r="B93" s="12">
        <v>42869</v>
      </c>
      <c r="C93" s="11">
        <v>17113615</v>
      </c>
      <c r="D93" s="13" t="s">
        <v>202</v>
      </c>
      <c r="E93" s="129">
        <v>12.4</v>
      </c>
      <c r="F93" s="129">
        <v>21.6</v>
      </c>
      <c r="G93" s="126" t="s">
        <v>127</v>
      </c>
      <c r="H93" s="126" t="s">
        <v>156</v>
      </c>
      <c r="I93" s="126" t="s">
        <v>156</v>
      </c>
      <c r="J93" s="126" t="s">
        <v>127</v>
      </c>
      <c r="K93" s="126" t="s">
        <v>127</v>
      </c>
      <c r="L93" s="126" t="s">
        <v>127</v>
      </c>
      <c r="M93" s="126" t="s">
        <v>127</v>
      </c>
      <c r="N93" s="126" t="s">
        <v>127</v>
      </c>
      <c r="O93" s="126"/>
      <c r="P93" s="126"/>
      <c r="Q93" s="126"/>
      <c r="R93" s="126"/>
    </row>
    <row r="94" spans="1:18" s="53" customFormat="1" x14ac:dyDescent="0.2">
      <c r="A94" s="11">
        <v>30</v>
      </c>
      <c r="B94" s="49">
        <v>43111</v>
      </c>
      <c r="C94" s="11">
        <v>17113615</v>
      </c>
      <c r="D94" s="13" t="s">
        <v>202</v>
      </c>
      <c r="E94" s="112">
        <v>6.9</v>
      </c>
      <c r="F94" s="127">
        <v>21.2</v>
      </c>
      <c r="G94" s="118" t="s">
        <v>156</v>
      </c>
      <c r="H94" s="112">
        <v>1.3</v>
      </c>
      <c r="I94" s="112">
        <v>1.1000000000000001</v>
      </c>
      <c r="J94" s="126" t="s">
        <v>127</v>
      </c>
      <c r="K94" s="126" t="s">
        <v>127</v>
      </c>
      <c r="L94" s="126" t="s">
        <v>127</v>
      </c>
      <c r="M94" s="126" t="s">
        <v>127</v>
      </c>
      <c r="N94" s="126" t="s">
        <v>127</v>
      </c>
      <c r="O94" s="126"/>
      <c r="P94" s="126"/>
      <c r="Q94" s="126"/>
      <c r="R94" s="126"/>
    </row>
    <row r="95" spans="1:18" s="53" customFormat="1" x14ac:dyDescent="0.2">
      <c r="A95" s="11">
        <v>30</v>
      </c>
      <c r="B95" s="49">
        <v>43506</v>
      </c>
      <c r="C95" s="11">
        <v>17113615</v>
      </c>
      <c r="D95" s="13" t="s">
        <v>202</v>
      </c>
      <c r="E95" s="112">
        <v>5.0999999999999996</v>
      </c>
      <c r="F95" s="112">
        <v>51</v>
      </c>
      <c r="G95" s="126" t="s">
        <v>127</v>
      </c>
      <c r="H95" s="120">
        <v>1</v>
      </c>
      <c r="I95" s="120" t="s">
        <v>156</v>
      </c>
      <c r="J95" s="126" t="s">
        <v>127</v>
      </c>
      <c r="K95" s="126" t="s">
        <v>127</v>
      </c>
      <c r="L95" s="126" t="s">
        <v>127</v>
      </c>
      <c r="M95" s="126" t="s">
        <v>127</v>
      </c>
      <c r="N95" s="126" t="s">
        <v>127</v>
      </c>
      <c r="O95" s="126"/>
      <c r="P95" s="126"/>
      <c r="Q95" s="126"/>
      <c r="R95" s="126"/>
    </row>
    <row r="96" spans="1:18" s="53" customFormat="1" x14ac:dyDescent="0.2">
      <c r="A96" s="11">
        <v>31</v>
      </c>
      <c r="B96" s="12">
        <v>41704.20140046296</v>
      </c>
      <c r="C96" s="3">
        <v>17113616</v>
      </c>
      <c r="D96" s="17" t="s">
        <v>203</v>
      </c>
      <c r="E96" s="126" t="s">
        <v>127</v>
      </c>
      <c r="F96" s="126" t="s">
        <v>127</v>
      </c>
      <c r="G96" s="126" t="s">
        <v>127</v>
      </c>
      <c r="H96" s="126" t="s">
        <v>127</v>
      </c>
      <c r="I96" s="126" t="s">
        <v>127</v>
      </c>
      <c r="J96" s="126" t="s">
        <v>127</v>
      </c>
      <c r="K96" s="126" t="s">
        <v>127</v>
      </c>
      <c r="L96" s="126" t="s">
        <v>127</v>
      </c>
      <c r="M96" s="126" t="s">
        <v>127</v>
      </c>
      <c r="N96" s="126"/>
      <c r="O96" s="126"/>
      <c r="P96" s="126"/>
      <c r="Q96" s="126"/>
      <c r="R96" s="126"/>
    </row>
    <row r="97" spans="1:18" s="53" customFormat="1" x14ac:dyDescent="0.2">
      <c r="A97" s="11">
        <v>31</v>
      </c>
      <c r="B97" s="12">
        <v>41814</v>
      </c>
      <c r="C97" s="11">
        <v>17113616</v>
      </c>
      <c r="D97" s="13" t="s">
        <v>203</v>
      </c>
      <c r="E97" s="126" t="s">
        <v>127</v>
      </c>
      <c r="F97" s="126" t="s">
        <v>127</v>
      </c>
      <c r="G97" s="126" t="s">
        <v>127</v>
      </c>
      <c r="H97" s="126" t="s">
        <v>127</v>
      </c>
      <c r="I97" s="126" t="s">
        <v>127</v>
      </c>
      <c r="J97" s="126" t="s">
        <v>127</v>
      </c>
      <c r="K97" s="126" t="s">
        <v>127</v>
      </c>
      <c r="L97" s="126" t="s">
        <v>127</v>
      </c>
      <c r="M97" s="126" t="s">
        <v>127</v>
      </c>
      <c r="N97" s="126"/>
      <c r="O97" s="126" t="s">
        <v>127</v>
      </c>
      <c r="P97" s="126" t="s">
        <v>127</v>
      </c>
      <c r="Q97" s="126" t="s">
        <v>127</v>
      </c>
      <c r="R97" s="126"/>
    </row>
    <row r="98" spans="1:18" s="53" customFormat="1" x14ac:dyDescent="0.2">
      <c r="A98" s="11">
        <v>31</v>
      </c>
      <c r="B98" s="12">
        <v>42158</v>
      </c>
      <c r="C98" s="11">
        <v>17113616</v>
      </c>
      <c r="D98" s="13" t="s">
        <v>203</v>
      </c>
      <c r="E98" s="129" t="s">
        <v>133</v>
      </c>
      <c r="F98" s="129" t="s">
        <v>133</v>
      </c>
      <c r="G98" s="126" t="s">
        <v>127</v>
      </c>
      <c r="H98" s="126" t="s">
        <v>127</v>
      </c>
      <c r="I98" s="126" t="s">
        <v>127</v>
      </c>
      <c r="J98" s="126" t="s">
        <v>127</v>
      </c>
      <c r="K98" s="126" t="s">
        <v>127</v>
      </c>
      <c r="L98" s="126" t="s">
        <v>127</v>
      </c>
      <c r="M98" s="126" t="s">
        <v>127</v>
      </c>
      <c r="N98" s="126"/>
      <c r="O98" s="129" t="s">
        <v>295</v>
      </c>
      <c r="P98" s="129" t="s">
        <v>295</v>
      </c>
      <c r="Q98" s="129" t="s">
        <v>295</v>
      </c>
      <c r="R98" s="126" t="s">
        <v>127</v>
      </c>
    </row>
    <row r="99" spans="1:18" s="53" customFormat="1" x14ac:dyDescent="0.2">
      <c r="A99" s="11">
        <v>31</v>
      </c>
      <c r="B99" s="12">
        <v>42869</v>
      </c>
      <c r="C99" s="11">
        <v>17113616</v>
      </c>
      <c r="D99" s="13" t="s">
        <v>203</v>
      </c>
      <c r="E99" s="126" t="s">
        <v>127</v>
      </c>
      <c r="F99" s="126" t="s">
        <v>127</v>
      </c>
      <c r="G99" s="126" t="s">
        <v>127</v>
      </c>
      <c r="H99" s="126" t="s">
        <v>127</v>
      </c>
      <c r="I99" s="126" t="s">
        <v>127</v>
      </c>
      <c r="J99" s="126" t="s">
        <v>127</v>
      </c>
      <c r="K99" s="126" t="s">
        <v>127</v>
      </c>
      <c r="L99" s="126" t="s">
        <v>127</v>
      </c>
      <c r="M99" s="126" t="s">
        <v>127</v>
      </c>
      <c r="N99" s="126" t="s">
        <v>127</v>
      </c>
      <c r="O99" s="126"/>
      <c r="P99" s="126"/>
      <c r="Q99" s="126"/>
      <c r="R99" s="126"/>
    </row>
    <row r="100" spans="1:18" s="53" customFormat="1" x14ac:dyDescent="0.2">
      <c r="A100" s="11">
        <v>31</v>
      </c>
      <c r="B100" s="101">
        <v>43111</v>
      </c>
      <c r="C100" s="11">
        <v>17113616</v>
      </c>
      <c r="D100" s="13" t="s">
        <v>203</v>
      </c>
      <c r="E100" s="112" t="s">
        <v>133</v>
      </c>
      <c r="F100" s="112" t="s">
        <v>133</v>
      </c>
      <c r="G100" s="126" t="s">
        <v>127</v>
      </c>
      <c r="H100" s="126" t="s">
        <v>127</v>
      </c>
      <c r="I100" s="126" t="s">
        <v>127</v>
      </c>
      <c r="J100" s="126" t="s">
        <v>127</v>
      </c>
      <c r="K100" s="126" t="s">
        <v>127</v>
      </c>
      <c r="L100" s="126" t="s">
        <v>127</v>
      </c>
      <c r="M100" s="126" t="s">
        <v>127</v>
      </c>
      <c r="N100" s="126" t="s">
        <v>127</v>
      </c>
      <c r="O100" s="126"/>
      <c r="P100" s="126"/>
      <c r="Q100" s="126"/>
      <c r="R100" s="126"/>
    </row>
    <row r="101" spans="1:18" s="53" customFormat="1" ht="15" x14ac:dyDescent="0.25">
      <c r="A101" s="11">
        <v>31</v>
      </c>
      <c r="B101" s="103">
        <v>43506</v>
      </c>
      <c r="C101" s="11">
        <v>17113616</v>
      </c>
      <c r="D101" s="13" t="s">
        <v>203</v>
      </c>
      <c r="E101" s="120" t="s">
        <v>131</v>
      </c>
      <c r="F101" s="120" t="s">
        <v>133</v>
      </c>
      <c r="G101" s="126" t="s">
        <v>127</v>
      </c>
      <c r="H101" s="126" t="s">
        <v>127</v>
      </c>
      <c r="I101" s="126" t="s">
        <v>127</v>
      </c>
      <c r="J101" s="126" t="s">
        <v>127</v>
      </c>
      <c r="K101" s="126" t="s">
        <v>127</v>
      </c>
      <c r="L101" s="126" t="s">
        <v>127</v>
      </c>
      <c r="M101" s="126" t="s">
        <v>127</v>
      </c>
      <c r="N101" s="126" t="s">
        <v>127</v>
      </c>
      <c r="O101" s="126"/>
      <c r="P101" s="126"/>
      <c r="Q101" s="126"/>
      <c r="R101" s="126"/>
    </row>
    <row r="102" spans="1:18" s="53" customFormat="1" x14ac:dyDescent="0.2">
      <c r="A102" s="11">
        <v>32</v>
      </c>
      <c r="B102" s="12">
        <v>41815</v>
      </c>
      <c r="C102" s="11">
        <v>17113617</v>
      </c>
      <c r="D102" s="13" t="s">
        <v>204</v>
      </c>
      <c r="E102" s="129">
        <v>17.582999999999998</v>
      </c>
      <c r="F102" s="129">
        <v>102.93</v>
      </c>
      <c r="G102" s="126" t="s">
        <v>127</v>
      </c>
      <c r="H102" s="126">
        <v>2.9860000000000002</v>
      </c>
      <c r="I102" s="126">
        <v>1.524</v>
      </c>
      <c r="J102" s="126" t="s">
        <v>153</v>
      </c>
      <c r="K102" s="126" t="s">
        <v>153</v>
      </c>
      <c r="L102" s="126">
        <v>0.6</v>
      </c>
      <c r="M102" s="126" t="s">
        <v>127</v>
      </c>
      <c r="N102" s="126"/>
      <c r="O102" s="126">
        <v>0.25</v>
      </c>
      <c r="P102" s="126" t="s">
        <v>127</v>
      </c>
      <c r="Q102" s="126" t="s">
        <v>153</v>
      </c>
      <c r="R102" s="126"/>
    </row>
    <row r="103" spans="1:18" s="53" customFormat="1" x14ac:dyDescent="0.2">
      <c r="A103" s="11">
        <v>32</v>
      </c>
      <c r="B103" s="12">
        <v>41862</v>
      </c>
      <c r="C103" s="11">
        <v>17113617</v>
      </c>
      <c r="D103" s="13" t="s">
        <v>204</v>
      </c>
      <c r="E103" s="129">
        <v>30</v>
      </c>
      <c r="F103" s="128">
        <v>110</v>
      </c>
      <c r="G103" s="126" t="s">
        <v>153</v>
      </c>
      <c r="H103" s="126">
        <v>5.2</v>
      </c>
      <c r="I103" s="128">
        <v>2.5</v>
      </c>
      <c r="J103" s="126" t="s">
        <v>153</v>
      </c>
      <c r="K103" s="126" t="s">
        <v>153</v>
      </c>
      <c r="L103" s="126">
        <v>0.35</v>
      </c>
      <c r="M103" s="126" t="s">
        <v>127</v>
      </c>
      <c r="N103" s="126"/>
      <c r="O103" s="126">
        <v>2</v>
      </c>
      <c r="P103" s="126" t="s">
        <v>127</v>
      </c>
      <c r="Q103" s="126" t="s">
        <v>153</v>
      </c>
      <c r="R103" s="126"/>
    </row>
    <row r="104" spans="1:18" s="53" customFormat="1" x14ac:dyDescent="0.2">
      <c r="A104" s="11">
        <v>32</v>
      </c>
      <c r="B104" s="12">
        <v>42158</v>
      </c>
      <c r="C104" s="11">
        <v>17113617</v>
      </c>
      <c r="D104" s="13" t="s">
        <v>204</v>
      </c>
      <c r="E104" s="129">
        <v>10.336</v>
      </c>
      <c r="F104" s="129">
        <v>111</v>
      </c>
      <c r="G104" s="126" t="s">
        <v>127</v>
      </c>
      <c r="H104" s="129">
        <v>1.244</v>
      </c>
      <c r="I104" s="129">
        <v>1.41</v>
      </c>
      <c r="J104" s="126" t="s">
        <v>127</v>
      </c>
      <c r="K104" s="126" t="s">
        <v>127</v>
      </c>
      <c r="L104" s="126" t="s">
        <v>127</v>
      </c>
      <c r="M104" s="126" t="s">
        <v>127</v>
      </c>
      <c r="N104" s="126"/>
      <c r="O104" s="129" t="s">
        <v>295</v>
      </c>
      <c r="P104" s="129" t="s">
        <v>295</v>
      </c>
      <c r="Q104" s="129" t="s">
        <v>295</v>
      </c>
      <c r="R104" s="126" t="s">
        <v>127</v>
      </c>
    </row>
    <row r="105" spans="1:18" s="53" customFormat="1" x14ac:dyDescent="0.2">
      <c r="A105" s="11">
        <v>32</v>
      </c>
      <c r="B105" s="12">
        <v>42870</v>
      </c>
      <c r="C105" s="11">
        <v>17113617</v>
      </c>
      <c r="D105" s="13" t="s">
        <v>204</v>
      </c>
      <c r="E105" s="129" t="s">
        <v>133</v>
      </c>
      <c r="F105" s="129">
        <v>26</v>
      </c>
      <c r="G105" s="126" t="s">
        <v>127</v>
      </c>
      <c r="H105" s="126">
        <v>0.53</v>
      </c>
      <c r="I105" s="126" t="s">
        <v>156</v>
      </c>
      <c r="J105" s="126" t="s">
        <v>127</v>
      </c>
      <c r="K105" s="126" t="s">
        <v>127</v>
      </c>
      <c r="L105" s="126" t="s">
        <v>127</v>
      </c>
      <c r="M105" s="126" t="s">
        <v>127</v>
      </c>
      <c r="N105" s="126" t="s">
        <v>127</v>
      </c>
      <c r="O105" s="126"/>
      <c r="P105" s="126"/>
      <c r="Q105" s="126"/>
      <c r="R105" s="126"/>
    </row>
    <row r="106" spans="1:18" s="53" customFormat="1" ht="15" x14ac:dyDescent="0.25">
      <c r="A106" s="11">
        <v>32</v>
      </c>
      <c r="B106" s="102">
        <v>43117</v>
      </c>
      <c r="C106" s="11">
        <v>17113617</v>
      </c>
      <c r="D106" s="13" t="s">
        <v>204</v>
      </c>
      <c r="E106" s="112">
        <v>3.6</v>
      </c>
      <c r="F106" s="112">
        <v>137.30000000000001</v>
      </c>
      <c r="G106" s="126" t="s">
        <v>127</v>
      </c>
      <c r="H106" s="126" t="s">
        <v>127</v>
      </c>
      <c r="I106" s="126" t="s">
        <v>127</v>
      </c>
      <c r="J106" s="126" t="s">
        <v>127</v>
      </c>
      <c r="K106" s="126" t="s">
        <v>127</v>
      </c>
      <c r="L106" s="126" t="s">
        <v>127</v>
      </c>
      <c r="M106" s="126" t="s">
        <v>127</v>
      </c>
      <c r="N106" s="126" t="s">
        <v>127</v>
      </c>
      <c r="O106" s="126"/>
      <c r="P106" s="126"/>
      <c r="Q106" s="126"/>
      <c r="R106" s="126"/>
    </row>
    <row r="107" spans="1:18" s="53" customFormat="1" ht="15" x14ac:dyDescent="0.25">
      <c r="A107" s="11">
        <v>32</v>
      </c>
      <c r="B107" s="102">
        <v>43508</v>
      </c>
      <c r="C107" s="11">
        <v>17113617</v>
      </c>
      <c r="D107" s="13" t="s">
        <v>204</v>
      </c>
      <c r="E107" s="112">
        <v>7.3</v>
      </c>
      <c r="F107" s="112">
        <v>123.1</v>
      </c>
      <c r="G107" s="126" t="s">
        <v>127</v>
      </c>
      <c r="H107" s="120">
        <v>1.17</v>
      </c>
      <c r="I107" s="120">
        <v>1.04</v>
      </c>
      <c r="J107" s="126" t="s">
        <v>127</v>
      </c>
      <c r="K107" s="126" t="s">
        <v>127</v>
      </c>
      <c r="L107" s="126" t="s">
        <v>127</v>
      </c>
      <c r="M107" s="126" t="s">
        <v>127</v>
      </c>
      <c r="N107" s="126" t="s">
        <v>127</v>
      </c>
      <c r="O107" s="126"/>
      <c r="P107" s="126"/>
      <c r="Q107" s="126"/>
      <c r="R107" s="126"/>
    </row>
    <row r="108" spans="1:18" s="53" customFormat="1" ht="15" customHeight="1" x14ac:dyDescent="0.2">
      <c r="A108" s="11">
        <v>33</v>
      </c>
      <c r="B108" s="12">
        <v>42158</v>
      </c>
      <c r="C108" s="11">
        <v>17113618</v>
      </c>
      <c r="D108" s="13" t="s">
        <v>205</v>
      </c>
      <c r="E108" s="129" t="s">
        <v>133</v>
      </c>
      <c r="F108" s="129">
        <v>10.93</v>
      </c>
      <c r="G108" s="126" t="s">
        <v>127</v>
      </c>
      <c r="H108" s="129" t="s">
        <v>156</v>
      </c>
      <c r="I108" s="129" t="s">
        <v>156</v>
      </c>
      <c r="J108" s="126" t="s">
        <v>127</v>
      </c>
      <c r="K108" s="126" t="s">
        <v>127</v>
      </c>
      <c r="L108" s="126" t="s">
        <v>127</v>
      </c>
      <c r="M108" s="126" t="s">
        <v>127</v>
      </c>
      <c r="N108" s="126"/>
      <c r="O108" s="129" t="s">
        <v>295</v>
      </c>
      <c r="P108" s="129" t="s">
        <v>295</v>
      </c>
      <c r="Q108" s="129" t="s">
        <v>295</v>
      </c>
      <c r="R108" s="126" t="s">
        <v>127</v>
      </c>
    </row>
    <row r="109" spans="1:18" s="53" customFormat="1" x14ac:dyDescent="0.2">
      <c r="A109" s="11">
        <v>33</v>
      </c>
      <c r="B109" s="12">
        <v>42880</v>
      </c>
      <c r="C109" s="11">
        <v>17113618</v>
      </c>
      <c r="D109" s="13" t="s">
        <v>205</v>
      </c>
      <c r="E109" s="129">
        <v>23</v>
      </c>
      <c r="F109" s="129">
        <v>28.3</v>
      </c>
      <c r="G109" s="126" t="s">
        <v>127</v>
      </c>
      <c r="H109" s="126">
        <v>1</v>
      </c>
      <c r="I109" s="126" t="s">
        <v>156</v>
      </c>
      <c r="J109" s="126" t="s">
        <v>127</v>
      </c>
      <c r="K109" s="126" t="s">
        <v>127</v>
      </c>
      <c r="L109" s="126" t="s">
        <v>127</v>
      </c>
      <c r="M109" s="126" t="s">
        <v>127</v>
      </c>
      <c r="N109" s="126" t="s">
        <v>127</v>
      </c>
      <c r="O109" s="126"/>
      <c r="P109" s="126"/>
      <c r="Q109" s="126"/>
      <c r="R109" s="126"/>
    </row>
    <row r="110" spans="1:18" s="53" customFormat="1" x14ac:dyDescent="0.2">
      <c r="A110" s="11">
        <v>33</v>
      </c>
      <c r="B110" s="49">
        <v>43111</v>
      </c>
      <c r="C110" s="11">
        <v>17113618</v>
      </c>
      <c r="D110" s="13" t="s">
        <v>205</v>
      </c>
      <c r="E110" s="112" t="s">
        <v>133</v>
      </c>
      <c r="F110" s="127">
        <v>64.7</v>
      </c>
      <c r="G110" s="126" t="s">
        <v>127</v>
      </c>
      <c r="H110" s="112">
        <v>1.43</v>
      </c>
      <c r="I110" s="112">
        <v>1.04</v>
      </c>
      <c r="J110" s="126" t="s">
        <v>127</v>
      </c>
      <c r="K110" s="126" t="s">
        <v>127</v>
      </c>
      <c r="L110" s="126" t="s">
        <v>127</v>
      </c>
      <c r="M110" s="126" t="s">
        <v>127</v>
      </c>
      <c r="N110" s="126" t="s">
        <v>127</v>
      </c>
      <c r="O110" s="126"/>
      <c r="P110" s="126"/>
      <c r="Q110" s="126"/>
      <c r="R110" s="126"/>
    </row>
    <row r="111" spans="1:18" s="53" customFormat="1" x14ac:dyDescent="0.2">
      <c r="A111" s="11">
        <v>33</v>
      </c>
      <c r="B111" s="49">
        <v>43508</v>
      </c>
      <c r="C111" s="11">
        <v>17113618</v>
      </c>
      <c r="D111" s="13" t="s">
        <v>205</v>
      </c>
      <c r="E111" s="120" t="s">
        <v>133</v>
      </c>
      <c r="F111" s="112">
        <v>65</v>
      </c>
      <c r="G111" s="126" t="s">
        <v>127</v>
      </c>
      <c r="H111" s="120" t="s">
        <v>156</v>
      </c>
      <c r="I111" s="120" t="s">
        <v>156</v>
      </c>
      <c r="J111" s="126" t="s">
        <v>127</v>
      </c>
      <c r="K111" s="126" t="s">
        <v>127</v>
      </c>
      <c r="L111" s="126" t="s">
        <v>127</v>
      </c>
      <c r="M111" s="126" t="s">
        <v>127</v>
      </c>
      <c r="N111" s="126" t="s">
        <v>127</v>
      </c>
      <c r="O111" s="126"/>
      <c r="P111" s="126"/>
      <c r="Q111" s="126"/>
      <c r="R111" s="126"/>
    </row>
    <row r="112" spans="1:18" s="53" customFormat="1" ht="15" customHeight="1" x14ac:dyDescent="0.2">
      <c r="A112" s="11">
        <v>34</v>
      </c>
      <c r="B112" s="12">
        <v>42158</v>
      </c>
      <c r="C112" s="11">
        <v>17113619</v>
      </c>
      <c r="D112" s="17" t="s">
        <v>207</v>
      </c>
      <c r="E112" s="129">
        <v>15.106</v>
      </c>
      <c r="F112" s="129">
        <v>279.947</v>
      </c>
      <c r="G112" s="129" t="s">
        <v>156</v>
      </c>
      <c r="H112" s="129">
        <v>0.46600000000000003</v>
      </c>
      <c r="I112" s="129">
        <v>0.53</v>
      </c>
      <c r="J112" s="126" t="s">
        <v>127</v>
      </c>
      <c r="K112" s="126" t="s">
        <v>127</v>
      </c>
      <c r="L112" s="126" t="s">
        <v>127</v>
      </c>
      <c r="M112" s="126" t="s">
        <v>127</v>
      </c>
      <c r="N112" s="126"/>
      <c r="O112" s="129" t="s">
        <v>295</v>
      </c>
      <c r="P112" s="129" t="s">
        <v>295</v>
      </c>
      <c r="Q112" s="129" t="s">
        <v>295</v>
      </c>
      <c r="R112" s="126" t="s">
        <v>127</v>
      </c>
    </row>
    <row r="113" spans="1:18" s="53" customFormat="1" x14ac:dyDescent="0.2">
      <c r="A113" s="11">
        <v>34</v>
      </c>
      <c r="B113" s="12">
        <v>42869</v>
      </c>
      <c r="C113" s="11">
        <v>17113619</v>
      </c>
      <c r="D113" s="13" t="s">
        <v>207</v>
      </c>
      <c r="E113" s="126" t="s">
        <v>127</v>
      </c>
      <c r="F113" s="129">
        <v>213.5</v>
      </c>
      <c r="G113" s="126" t="s">
        <v>127</v>
      </c>
      <c r="H113" s="126">
        <v>1.46</v>
      </c>
      <c r="I113" s="126">
        <v>1.2</v>
      </c>
      <c r="J113" s="126" t="s">
        <v>127</v>
      </c>
      <c r="K113" s="126" t="s">
        <v>127</v>
      </c>
      <c r="L113" s="126" t="s">
        <v>127</v>
      </c>
      <c r="M113" s="126" t="s">
        <v>127</v>
      </c>
      <c r="N113" s="126" t="s">
        <v>127</v>
      </c>
      <c r="O113" s="126"/>
      <c r="P113" s="126"/>
      <c r="Q113" s="126"/>
      <c r="R113" s="126"/>
    </row>
    <row r="114" spans="1:18" s="53" customFormat="1" x14ac:dyDescent="0.2">
      <c r="A114" s="11">
        <v>34</v>
      </c>
      <c r="B114" s="49">
        <v>43111</v>
      </c>
      <c r="C114" s="11">
        <v>17113619</v>
      </c>
      <c r="D114" s="13" t="s">
        <v>207</v>
      </c>
      <c r="E114" s="127">
        <v>70.900000000000006</v>
      </c>
      <c r="F114" s="112">
        <v>149.69999999999999</v>
      </c>
      <c r="G114" s="118" t="s">
        <v>156</v>
      </c>
      <c r="H114" s="112">
        <v>1.5</v>
      </c>
      <c r="I114" s="112">
        <v>1.1000000000000001</v>
      </c>
      <c r="J114" s="126" t="s">
        <v>127</v>
      </c>
      <c r="K114" s="126" t="s">
        <v>127</v>
      </c>
      <c r="L114" s="126" t="s">
        <v>127</v>
      </c>
      <c r="M114" s="126" t="s">
        <v>127</v>
      </c>
      <c r="N114" s="126" t="s">
        <v>127</v>
      </c>
      <c r="O114" s="126"/>
      <c r="P114" s="126"/>
      <c r="Q114" s="126"/>
      <c r="R114" s="126"/>
    </row>
    <row r="115" spans="1:18" s="53" customFormat="1" x14ac:dyDescent="0.2">
      <c r="A115" s="11">
        <v>34</v>
      </c>
      <c r="B115" s="49">
        <v>43509</v>
      </c>
      <c r="C115" s="11">
        <v>17113619</v>
      </c>
      <c r="D115" s="13" t="s">
        <v>207</v>
      </c>
      <c r="E115" s="112">
        <v>51.3</v>
      </c>
      <c r="F115" s="112">
        <v>114</v>
      </c>
      <c r="G115" s="120" t="s">
        <v>131</v>
      </c>
      <c r="H115" s="120">
        <v>1.1000000000000001</v>
      </c>
      <c r="I115" s="120" t="s">
        <v>156</v>
      </c>
      <c r="J115" s="126" t="s">
        <v>127</v>
      </c>
      <c r="K115" s="126" t="s">
        <v>127</v>
      </c>
      <c r="L115" s="126" t="s">
        <v>127</v>
      </c>
      <c r="M115" s="126" t="s">
        <v>127</v>
      </c>
      <c r="N115" s="126" t="s">
        <v>127</v>
      </c>
      <c r="O115" s="126"/>
      <c r="P115" s="126"/>
      <c r="Q115" s="126"/>
      <c r="R115" s="126"/>
    </row>
    <row r="116" spans="1:18" s="53" customFormat="1" x14ac:dyDescent="0.2">
      <c r="A116" s="11">
        <v>35</v>
      </c>
      <c r="B116" s="12">
        <v>42822</v>
      </c>
      <c r="C116" s="11">
        <v>17113620</v>
      </c>
      <c r="D116" s="13" t="s">
        <v>208</v>
      </c>
      <c r="E116" s="126" t="s">
        <v>127</v>
      </c>
      <c r="F116" s="126" t="s">
        <v>127</v>
      </c>
      <c r="G116" s="126" t="s">
        <v>127</v>
      </c>
      <c r="H116" s="126" t="s">
        <v>127</v>
      </c>
      <c r="I116" s="126" t="s">
        <v>127</v>
      </c>
      <c r="J116" s="126" t="s">
        <v>127</v>
      </c>
      <c r="K116" s="126" t="s">
        <v>127</v>
      </c>
      <c r="L116" s="126" t="s">
        <v>127</v>
      </c>
      <c r="M116" s="126" t="s">
        <v>127</v>
      </c>
      <c r="N116" s="126"/>
      <c r="O116" s="126"/>
      <c r="P116" s="126"/>
      <c r="Q116" s="126"/>
      <c r="R116" s="126"/>
    </row>
    <row r="117" spans="1:18" s="53" customFormat="1" x14ac:dyDescent="0.2">
      <c r="A117" s="11">
        <v>35</v>
      </c>
      <c r="B117" s="49">
        <v>43124</v>
      </c>
      <c r="C117" s="11">
        <v>17113620</v>
      </c>
      <c r="D117" s="13" t="s">
        <v>208</v>
      </c>
      <c r="E117" s="126" t="s">
        <v>127</v>
      </c>
      <c r="F117" s="112" t="s">
        <v>133</v>
      </c>
      <c r="G117" s="126" t="s">
        <v>127</v>
      </c>
      <c r="H117" s="126" t="s">
        <v>127</v>
      </c>
      <c r="I117" s="112">
        <v>1</v>
      </c>
      <c r="J117" s="126" t="s">
        <v>127</v>
      </c>
      <c r="K117" s="126" t="s">
        <v>127</v>
      </c>
      <c r="L117" s="126" t="s">
        <v>127</v>
      </c>
      <c r="M117" s="126" t="s">
        <v>127</v>
      </c>
      <c r="N117" s="126" t="s">
        <v>127</v>
      </c>
      <c r="O117" s="126"/>
      <c r="P117" s="126"/>
      <c r="Q117" s="126"/>
      <c r="R117" s="126"/>
    </row>
    <row r="118" spans="1:18" s="53" customFormat="1" x14ac:dyDescent="0.2">
      <c r="A118" s="11">
        <v>35</v>
      </c>
      <c r="B118" s="49">
        <v>43520</v>
      </c>
      <c r="C118" s="11">
        <v>17113620</v>
      </c>
      <c r="D118" s="13" t="s">
        <v>208</v>
      </c>
      <c r="E118" s="112" t="s">
        <v>133</v>
      </c>
      <c r="F118" s="112" t="s">
        <v>133</v>
      </c>
      <c r="G118" s="126" t="s">
        <v>127</v>
      </c>
      <c r="H118" s="126" t="s">
        <v>127</v>
      </c>
      <c r="I118" s="126" t="s">
        <v>127</v>
      </c>
      <c r="J118" s="126" t="s">
        <v>127</v>
      </c>
      <c r="K118" s="126" t="s">
        <v>127</v>
      </c>
      <c r="L118" s="126" t="s">
        <v>127</v>
      </c>
      <c r="M118" s="126" t="s">
        <v>127</v>
      </c>
      <c r="N118" s="126" t="s">
        <v>127</v>
      </c>
      <c r="O118" s="126"/>
      <c r="P118" s="126"/>
      <c r="Q118" s="126"/>
      <c r="R118" s="126"/>
    </row>
    <row r="119" spans="1:18" s="53" customFormat="1" x14ac:dyDescent="0.2">
      <c r="A119" s="11">
        <v>35</v>
      </c>
      <c r="B119" s="49">
        <v>43599</v>
      </c>
      <c r="C119" s="11">
        <v>17113620</v>
      </c>
      <c r="D119" s="13" t="s">
        <v>208</v>
      </c>
      <c r="E119" s="126" t="s">
        <v>127</v>
      </c>
      <c r="F119" s="130" t="s">
        <v>133</v>
      </c>
      <c r="G119" s="126" t="s">
        <v>127</v>
      </c>
      <c r="H119" s="126" t="s">
        <v>127</v>
      </c>
      <c r="I119" s="126" t="s">
        <v>127</v>
      </c>
      <c r="J119" s="126" t="s">
        <v>127</v>
      </c>
      <c r="K119" s="126" t="s">
        <v>127</v>
      </c>
      <c r="L119" s="126" t="s">
        <v>127</v>
      </c>
      <c r="M119" s="126" t="s">
        <v>127</v>
      </c>
      <c r="N119" s="126" t="s">
        <v>127</v>
      </c>
      <c r="O119" s="126"/>
      <c r="P119" s="126"/>
      <c r="Q119" s="126"/>
      <c r="R119" s="126"/>
    </row>
    <row r="120" spans="1:18" s="53" customFormat="1" ht="14.25" customHeight="1" x14ac:dyDescent="0.35">
      <c r="A120" s="11">
        <v>36</v>
      </c>
      <c r="B120" s="12">
        <v>40358</v>
      </c>
      <c r="C120" s="11">
        <v>17113702</v>
      </c>
      <c r="D120" s="13" t="s">
        <v>213</v>
      </c>
      <c r="E120" s="124" t="s">
        <v>328</v>
      </c>
      <c r="F120" s="124" t="s">
        <v>328</v>
      </c>
      <c r="G120" s="124" t="s">
        <v>328</v>
      </c>
      <c r="H120" s="124" t="s">
        <v>328</v>
      </c>
      <c r="I120" s="124" t="s">
        <v>328</v>
      </c>
      <c r="J120" s="124" t="s">
        <v>328</v>
      </c>
      <c r="K120" s="124" t="s">
        <v>328</v>
      </c>
      <c r="L120" s="126"/>
      <c r="M120" s="126"/>
      <c r="N120" s="124" t="s">
        <v>328</v>
      </c>
      <c r="O120" s="126"/>
      <c r="P120" s="126"/>
      <c r="Q120" s="126"/>
      <c r="R120" s="126"/>
    </row>
    <row r="121" spans="1:18" s="53" customFormat="1" ht="15" customHeight="1" x14ac:dyDescent="0.2">
      <c r="A121" s="11">
        <v>36</v>
      </c>
      <c r="B121" s="12">
        <v>41416</v>
      </c>
      <c r="C121" s="11">
        <v>17113702</v>
      </c>
      <c r="D121" s="13" t="s">
        <v>213</v>
      </c>
      <c r="E121" s="126" t="s">
        <v>127</v>
      </c>
      <c r="F121" s="126" t="s">
        <v>127</v>
      </c>
      <c r="G121" s="126" t="s">
        <v>127</v>
      </c>
      <c r="H121" s="126" t="s">
        <v>127</v>
      </c>
      <c r="I121" s="126" t="s">
        <v>127</v>
      </c>
      <c r="J121" s="126" t="s">
        <v>127</v>
      </c>
      <c r="K121" s="126" t="s">
        <v>127</v>
      </c>
      <c r="L121" s="126" t="s">
        <v>127</v>
      </c>
      <c r="M121" s="126" t="s">
        <v>127</v>
      </c>
      <c r="N121" s="126"/>
      <c r="O121" s="126"/>
      <c r="P121" s="126"/>
      <c r="Q121" s="126"/>
      <c r="R121" s="126"/>
    </row>
    <row r="122" spans="1:18" s="53" customFormat="1" x14ac:dyDescent="0.2">
      <c r="A122" s="11">
        <v>36</v>
      </c>
      <c r="B122" s="12">
        <v>42920</v>
      </c>
      <c r="C122" s="11">
        <v>17113702</v>
      </c>
      <c r="D122" s="13" t="s">
        <v>213</v>
      </c>
      <c r="E122" s="126" t="s">
        <v>127</v>
      </c>
      <c r="F122" s="126" t="s">
        <v>127</v>
      </c>
      <c r="G122" s="126" t="s">
        <v>127</v>
      </c>
      <c r="H122" s="126" t="s">
        <v>127</v>
      </c>
      <c r="I122" s="126" t="s">
        <v>127</v>
      </c>
      <c r="J122" s="126" t="s">
        <v>127</v>
      </c>
      <c r="K122" s="126" t="s">
        <v>127</v>
      </c>
      <c r="L122" s="126" t="s">
        <v>127</v>
      </c>
      <c r="M122" s="126" t="s">
        <v>127</v>
      </c>
      <c r="N122" s="126" t="s">
        <v>127</v>
      </c>
      <c r="O122" s="126"/>
      <c r="P122" s="126"/>
      <c r="Q122" s="126"/>
      <c r="R122" s="126"/>
    </row>
    <row r="123" spans="1:18" s="53" customFormat="1" ht="14.25" customHeight="1" x14ac:dyDescent="0.35">
      <c r="A123" s="11">
        <v>37</v>
      </c>
      <c r="B123" s="12">
        <v>40185</v>
      </c>
      <c r="C123" s="11">
        <v>17113703</v>
      </c>
      <c r="D123" s="13" t="s">
        <v>215</v>
      </c>
      <c r="E123" s="124">
        <v>7.7</v>
      </c>
      <c r="F123" s="124" t="s">
        <v>328</v>
      </c>
      <c r="G123" s="124" t="s">
        <v>328</v>
      </c>
      <c r="H123" s="124" t="s">
        <v>328</v>
      </c>
      <c r="I123" s="124" t="s">
        <v>328</v>
      </c>
      <c r="J123" s="124" t="s">
        <v>328</v>
      </c>
      <c r="K123" s="124" t="s">
        <v>328</v>
      </c>
      <c r="L123" s="126"/>
      <c r="M123" s="126"/>
      <c r="N123" s="124" t="s">
        <v>328</v>
      </c>
      <c r="O123" s="126"/>
      <c r="P123" s="126"/>
      <c r="Q123" s="126"/>
      <c r="R123" s="126"/>
    </row>
    <row r="124" spans="1:18" s="53" customFormat="1" ht="15" customHeight="1" x14ac:dyDescent="0.35">
      <c r="A124" s="11">
        <v>37</v>
      </c>
      <c r="B124" s="12">
        <v>40689</v>
      </c>
      <c r="C124" s="11">
        <v>17113703</v>
      </c>
      <c r="D124" s="13" t="s">
        <v>215</v>
      </c>
      <c r="E124" s="124" t="s">
        <v>328</v>
      </c>
      <c r="F124" s="124" t="s">
        <v>328</v>
      </c>
      <c r="G124" s="124" t="s">
        <v>328</v>
      </c>
      <c r="H124" s="124" t="s">
        <v>328</v>
      </c>
      <c r="I124" s="124" t="s">
        <v>328</v>
      </c>
      <c r="J124" s="124" t="s">
        <v>328</v>
      </c>
      <c r="K124" s="124" t="s">
        <v>328</v>
      </c>
      <c r="L124" s="126"/>
      <c r="M124" s="126"/>
      <c r="N124" s="124" t="s">
        <v>328</v>
      </c>
      <c r="O124" s="126"/>
      <c r="P124" s="126"/>
      <c r="Q124" s="126"/>
      <c r="R124" s="126"/>
    </row>
    <row r="125" spans="1:18" s="53" customFormat="1" ht="15" customHeight="1" x14ac:dyDescent="0.2">
      <c r="A125" s="11">
        <v>37</v>
      </c>
      <c r="B125" s="12">
        <v>42214</v>
      </c>
      <c r="C125" s="11">
        <v>17113703</v>
      </c>
      <c r="D125" s="13" t="s">
        <v>215</v>
      </c>
      <c r="E125" s="126" t="s">
        <v>127</v>
      </c>
      <c r="F125" s="126" t="s">
        <v>127</v>
      </c>
      <c r="G125" s="126" t="s">
        <v>127</v>
      </c>
      <c r="H125" s="126" t="s">
        <v>127</v>
      </c>
      <c r="I125" s="126" t="s">
        <v>127</v>
      </c>
      <c r="J125" s="126" t="s">
        <v>127</v>
      </c>
      <c r="K125" s="126" t="s">
        <v>127</v>
      </c>
      <c r="L125" s="126" t="s">
        <v>127</v>
      </c>
      <c r="M125" s="126" t="s">
        <v>127</v>
      </c>
      <c r="N125" s="126"/>
      <c r="O125" s="126"/>
      <c r="P125" s="126"/>
      <c r="Q125" s="126"/>
      <c r="R125" s="126"/>
    </row>
    <row r="126" spans="1:18" s="53" customFormat="1" x14ac:dyDescent="0.2">
      <c r="A126" s="11">
        <v>37</v>
      </c>
      <c r="B126" s="12">
        <v>42920</v>
      </c>
      <c r="C126" s="11">
        <v>17113703</v>
      </c>
      <c r="D126" s="13" t="s">
        <v>215</v>
      </c>
      <c r="E126" s="126" t="s">
        <v>127</v>
      </c>
      <c r="F126" s="126" t="s">
        <v>127</v>
      </c>
      <c r="G126" s="126" t="s">
        <v>127</v>
      </c>
      <c r="H126" s="126" t="s">
        <v>127</v>
      </c>
      <c r="I126" s="126" t="s">
        <v>127</v>
      </c>
      <c r="J126" s="126" t="s">
        <v>127</v>
      </c>
      <c r="K126" s="126" t="s">
        <v>127</v>
      </c>
      <c r="L126" s="126" t="s">
        <v>127</v>
      </c>
      <c r="M126" s="126" t="s">
        <v>127</v>
      </c>
      <c r="N126" s="126" t="s">
        <v>127</v>
      </c>
      <c r="O126" s="126"/>
      <c r="P126" s="126"/>
      <c r="Q126" s="126"/>
      <c r="R126" s="126"/>
    </row>
    <row r="127" spans="1:18" s="53" customFormat="1" x14ac:dyDescent="0.2">
      <c r="A127" s="11">
        <v>37</v>
      </c>
      <c r="B127" s="12">
        <v>42920</v>
      </c>
      <c r="C127" s="11">
        <v>17113703</v>
      </c>
      <c r="D127" s="13" t="s">
        <v>215</v>
      </c>
      <c r="E127" s="126" t="s">
        <v>127</v>
      </c>
      <c r="F127" s="130" t="s">
        <v>133</v>
      </c>
      <c r="G127" s="126" t="s">
        <v>127</v>
      </c>
      <c r="H127" s="126" t="s">
        <v>127</v>
      </c>
      <c r="I127" s="126" t="s">
        <v>127</v>
      </c>
      <c r="J127" s="126" t="s">
        <v>127</v>
      </c>
      <c r="K127" s="126" t="s">
        <v>127</v>
      </c>
      <c r="L127" s="126" t="s">
        <v>127</v>
      </c>
      <c r="M127" s="126" t="s">
        <v>127</v>
      </c>
      <c r="N127" s="126" t="s">
        <v>127</v>
      </c>
      <c r="O127" s="126"/>
      <c r="P127" s="126"/>
      <c r="Q127" s="126"/>
      <c r="R127" s="126"/>
    </row>
    <row r="128" spans="1:18" s="53" customFormat="1" ht="15" customHeight="1" x14ac:dyDescent="0.35">
      <c r="A128" s="11">
        <v>38</v>
      </c>
      <c r="B128" s="12">
        <v>40185</v>
      </c>
      <c r="C128" s="11">
        <v>17113704</v>
      </c>
      <c r="D128" s="13" t="s">
        <v>219</v>
      </c>
      <c r="E128" s="124">
        <v>9.1</v>
      </c>
      <c r="F128" s="124">
        <v>2.7</v>
      </c>
      <c r="G128" s="124" t="s">
        <v>328</v>
      </c>
      <c r="H128" s="124" t="s">
        <v>328</v>
      </c>
      <c r="I128" s="124" t="s">
        <v>328</v>
      </c>
      <c r="J128" s="124" t="s">
        <v>328</v>
      </c>
      <c r="K128" s="124" t="s">
        <v>328</v>
      </c>
      <c r="L128" s="126"/>
      <c r="M128" s="126"/>
      <c r="N128" s="124" t="s">
        <v>328</v>
      </c>
      <c r="O128" s="126"/>
      <c r="P128" s="126"/>
      <c r="Q128" s="126"/>
      <c r="R128" s="126"/>
    </row>
    <row r="129" spans="1:18" s="53" customFormat="1" ht="15" customHeight="1" x14ac:dyDescent="0.35">
      <c r="A129" s="11">
        <v>38</v>
      </c>
      <c r="B129" s="12">
        <v>40636</v>
      </c>
      <c r="C129" s="11">
        <v>17113704</v>
      </c>
      <c r="D129" s="13" t="s">
        <v>219</v>
      </c>
      <c r="E129" s="124" t="s">
        <v>328</v>
      </c>
      <c r="F129" s="124">
        <v>2.5</v>
      </c>
      <c r="G129" s="124" t="s">
        <v>328</v>
      </c>
      <c r="H129" s="124" t="s">
        <v>328</v>
      </c>
      <c r="I129" s="124" t="s">
        <v>328</v>
      </c>
      <c r="J129" s="124" t="s">
        <v>328</v>
      </c>
      <c r="K129" s="124" t="s">
        <v>328</v>
      </c>
      <c r="L129" s="126"/>
      <c r="M129" s="126"/>
      <c r="N129" s="124" t="s">
        <v>328</v>
      </c>
      <c r="O129" s="126"/>
      <c r="P129" s="126"/>
      <c r="Q129" s="126"/>
      <c r="R129" s="126"/>
    </row>
    <row r="130" spans="1:18" s="53" customFormat="1" ht="15" customHeight="1" x14ac:dyDescent="0.2">
      <c r="A130" s="11">
        <v>38</v>
      </c>
      <c r="B130" s="12">
        <v>42214</v>
      </c>
      <c r="C130" s="11">
        <v>17113704</v>
      </c>
      <c r="D130" s="13" t="s">
        <v>219</v>
      </c>
      <c r="E130" s="129">
        <v>181</v>
      </c>
      <c r="F130" s="129">
        <v>290.8</v>
      </c>
      <c r="G130" s="126" t="s">
        <v>127</v>
      </c>
      <c r="H130" s="126" t="s">
        <v>127</v>
      </c>
      <c r="I130" s="126" t="s">
        <v>127</v>
      </c>
      <c r="J130" s="126" t="s">
        <v>127</v>
      </c>
      <c r="K130" s="126" t="s">
        <v>127</v>
      </c>
      <c r="L130" s="126" t="s">
        <v>127</v>
      </c>
      <c r="M130" s="126" t="s">
        <v>127</v>
      </c>
      <c r="N130" s="126"/>
      <c r="O130" s="126"/>
      <c r="P130" s="126"/>
      <c r="Q130" s="126"/>
      <c r="R130" s="126"/>
    </row>
    <row r="131" spans="1:18" s="53" customFormat="1" x14ac:dyDescent="0.2">
      <c r="A131" s="11">
        <v>38</v>
      </c>
      <c r="B131" s="12">
        <v>42920</v>
      </c>
      <c r="C131" s="11">
        <v>17113704</v>
      </c>
      <c r="D131" s="13" t="s">
        <v>219</v>
      </c>
      <c r="E131" s="129" t="s">
        <v>133</v>
      </c>
      <c r="F131" s="129">
        <v>2.2000000000000002</v>
      </c>
      <c r="G131" s="126" t="s">
        <v>127</v>
      </c>
      <c r="H131" s="126">
        <v>0.56000000000000005</v>
      </c>
      <c r="I131" s="126">
        <v>0.81</v>
      </c>
      <c r="J131" s="126" t="s">
        <v>127</v>
      </c>
      <c r="K131" s="126" t="s">
        <v>127</v>
      </c>
      <c r="L131" s="126" t="s">
        <v>127</v>
      </c>
      <c r="M131" s="126" t="s">
        <v>127</v>
      </c>
      <c r="N131" s="126" t="s">
        <v>127</v>
      </c>
      <c r="O131" s="126"/>
      <c r="P131" s="126"/>
      <c r="Q131" s="126"/>
      <c r="R131" s="126"/>
    </row>
    <row r="132" spans="1:18" s="53" customFormat="1" x14ac:dyDescent="0.2">
      <c r="A132" s="11">
        <v>38</v>
      </c>
      <c r="B132" s="12">
        <v>43598</v>
      </c>
      <c r="C132" s="11">
        <v>17113704</v>
      </c>
      <c r="D132" s="13" t="s">
        <v>219</v>
      </c>
      <c r="E132" s="120">
        <v>1</v>
      </c>
      <c r="F132" s="130">
        <v>17.7</v>
      </c>
      <c r="G132" s="120" t="s">
        <v>131</v>
      </c>
      <c r="H132" s="120" t="s">
        <v>131</v>
      </c>
      <c r="I132" s="120" t="s">
        <v>131</v>
      </c>
      <c r="J132" s="120" t="s">
        <v>131</v>
      </c>
      <c r="K132" s="120" t="s">
        <v>131</v>
      </c>
      <c r="L132" s="120" t="s">
        <v>131</v>
      </c>
      <c r="M132" s="120" t="s">
        <v>131</v>
      </c>
      <c r="N132" s="120" t="s">
        <v>131</v>
      </c>
      <c r="O132" s="126"/>
      <c r="P132" s="126"/>
      <c r="Q132" s="126"/>
      <c r="R132" s="126"/>
    </row>
    <row r="133" spans="1:18" s="53" customFormat="1" x14ac:dyDescent="0.2">
      <c r="A133" s="11">
        <v>39</v>
      </c>
      <c r="B133" s="12">
        <v>42213</v>
      </c>
      <c r="C133" s="11">
        <v>17113801</v>
      </c>
      <c r="D133" s="13" t="s">
        <v>221</v>
      </c>
      <c r="E133" s="126" t="s">
        <v>127</v>
      </c>
      <c r="F133" s="126" t="s">
        <v>127</v>
      </c>
      <c r="G133" s="126" t="s">
        <v>127</v>
      </c>
      <c r="H133" s="126" t="s">
        <v>127</v>
      </c>
      <c r="I133" s="126" t="s">
        <v>127</v>
      </c>
      <c r="J133" s="126" t="s">
        <v>127</v>
      </c>
      <c r="K133" s="126" t="s">
        <v>127</v>
      </c>
      <c r="L133" s="126" t="s">
        <v>127</v>
      </c>
      <c r="M133" s="126" t="s">
        <v>127</v>
      </c>
      <c r="N133" s="126"/>
      <c r="O133" s="126"/>
      <c r="P133" s="126"/>
      <c r="Q133" s="126"/>
      <c r="R133" s="126"/>
    </row>
    <row r="134" spans="1:18" s="53" customFormat="1" x14ac:dyDescent="0.2">
      <c r="A134" s="11">
        <v>40</v>
      </c>
      <c r="B134" s="12">
        <v>42213</v>
      </c>
      <c r="C134" s="11">
        <v>17113803</v>
      </c>
      <c r="D134" s="13" t="s">
        <v>222</v>
      </c>
      <c r="E134" s="126" t="s">
        <v>127</v>
      </c>
      <c r="F134" s="126" t="s">
        <v>127</v>
      </c>
      <c r="G134" s="126" t="s">
        <v>127</v>
      </c>
      <c r="H134" s="126" t="s">
        <v>127</v>
      </c>
      <c r="I134" s="126" t="s">
        <v>127</v>
      </c>
      <c r="J134" s="126" t="s">
        <v>127</v>
      </c>
      <c r="K134" s="126" t="s">
        <v>127</v>
      </c>
      <c r="L134" s="126" t="s">
        <v>127</v>
      </c>
      <c r="M134" s="126" t="s">
        <v>127</v>
      </c>
      <c r="N134" s="126"/>
      <c r="O134" s="126"/>
      <c r="P134" s="126"/>
      <c r="Q134" s="126"/>
      <c r="R134" s="126"/>
    </row>
    <row r="135" spans="1:18" s="53" customFormat="1" x14ac:dyDescent="0.2">
      <c r="A135" s="11">
        <v>41</v>
      </c>
      <c r="B135" s="12">
        <v>42821</v>
      </c>
      <c r="C135" s="11">
        <v>17213302</v>
      </c>
      <c r="D135" s="13" t="s">
        <v>223</v>
      </c>
      <c r="E135" s="126" t="s">
        <v>127</v>
      </c>
      <c r="F135" s="126" t="s">
        <v>127</v>
      </c>
      <c r="G135" s="126" t="s">
        <v>127</v>
      </c>
      <c r="H135" s="126" t="s">
        <v>127</v>
      </c>
      <c r="I135" s="126" t="s">
        <v>127</v>
      </c>
      <c r="J135" s="126" t="s">
        <v>127</v>
      </c>
      <c r="K135" s="126" t="s">
        <v>127</v>
      </c>
      <c r="L135" s="126" t="s">
        <v>127</v>
      </c>
      <c r="M135" s="126" t="s">
        <v>127</v>
      </c>
      <c r="N135" s="126"/>
      <c r="O135" s="126"/>
      <c r="P135" s="126"/>
      <c r="Q135" s="126"/>
      <c r="R135" s="126"/>
    </row>
    <row r="136" spans="1:18" s="53" customFormat="1" x14ac:dyDescent="0.2">
      <c r="A136" s="11">
        <v>41</v>
      </c>
      <c r="B136" s="12">
        <v>43531</v>
      </c>
      <c r="C136" s="11">
        <v>17213302</v>
      </c>
      <c r="D136" s="13" t="s">
        <v>223</v>
      </c>
      <c r="E136" s="126" t="s">
        <v>127</v>
      </c>
      <c r="F136" s="126" t="s">
        <v>127</v>
      </c>
      <c r="G136" s="126" t="s">
        <v>127</v>
      </c>
      <c r="H136" s="126" t="s">
        <v>127</v>
      </c>
      <c r="I136" s="126" t="s">
        <v>127</v>
      </c>
      <c r="J136" s="126" t="s">
        <v>127</v>
      </c>
      <c r="K136" s="126" t="s">
        <v>127</v>
      </c>
      <c r="L136" s="126" t="s">
        <v>127</v>
      </c>
      <c r="M136" s="126" t="s">
        <v>127</v>
      </c>
      <c r="N136" s="126" t="s">
        <v>127</v>
      </c>
      <c r="O136" s="126"/>
      <c r="P136" s="126"/>
      <c r="Q136" s="126"/>
      <c r="R136" s="126"/>
    </row>
    <row r="137" spans="1:18" s="53" customFormat="1" x14ac:dyDescent="0.2">
      <c r="A137" s="11">
        <v>42</v>
      </c>
      <c r="B137" s="12">
        <v>42213</v>
      </c>
      <c r="C137" s="11">
        <v>17213403</v>
      </c>
      <c r="D137" s="13" t="s">
        <v>225</v>
      </c>
      <c r="E137" s="126" t="s">
        <v>127</v>
      </c>
      <c r="F137" s="126" t="s">
        <v>127</v>
      </c>
      <c r="G137" s="126" t="s">
        <v>127</v>
      </c>
      <c r="H137" s="126" t="s">
        <v>127</v>
      </c>
      <c r="I137" s="126" t="s">
        <v>127</v>
      </c>
      <c r="J137" s="126" t="s">
        <v>127</v>
      </c>
      <c r="K137" s="126" t="s">
        <v>127</v>
      </c>
      <c r="L137" s="126" t="s">
        <v>127</v>
      </c>
      <c r="M137" s="126" t="s">
        <v>127</v>
      </c>
      <c r="N137" s="126"/>
      <c r="O137" s="126"/>
      <c r="P137" s="126"/>
      <c r="Q137" s="126"/>
      <c r="R137" s="126"/>
    </row>
    <row r="138" spans="1:18" s="53" customFormat="1" x14ac:dyDescent="0.2">
      <c r="A138" s="11">
        <v>42</v>
      </c>
      <c r="B138" s="12">
        <v>43605</v>
      </c>
      <c r="C138" s="11">
        <v>17213403</v>
      </c>
      <c r="D138" s="13" t="s">
        <v>226</v>
      </c>
      <c r="E138" s="126" t="s">
        <v>127</v>
      </c>
      <c r="F138" s="128" t="s">
        <v>133</v>
      </c>
      <c r="G138" s="126" t="s">
        <v>127</v>
      </c>
      <c r="H138" s="126" t="s">
        <v>127</v>
      </c>
      <c r="I138" s="126" t="s">
        <v>127</v>
      </c>
      <c r="J138" s="126" t="s">
        <v>127</v>
      </c>
      <c r="K138" s="126" t="s">
        <v>127</v>
      </c>
      <c r="L138" s="126" t="s">
        <v>127</v>
      </c>
      <c r="M138" s="126" t="s">
        <v>127</v>
      </c>
      <c r="N138" s="126" t="s">
        <v>127</v>
      </c>
      <c r="O138" s="126"/>
      <c r="P138" s="126"/>
      <c r="Q138" s="126"/>
      <c r="R138" s="126"/>
    </row>
    <row r="139" spans="1:18" s="53" customFormat="1" x14ac:dyDescent="0.2">
      <c r="A139" s="11">
        <v>43</v>
      </c>
      <c r="B139" s="12">
        <v>42257</v>
      </c>
      <c r="C139" s="11">
        <v>17213504</v>
      </c>
      <c r="D139" s="13" t="s">
        <v>227</v>
      </c>
      <c r="E139" s="129">
        <v>13.5</v>
      </c>
      <c r="F139" s="129">
        <v>111</v>
      </c>
      <c r="G139" s="126" t="s">
        <v>127</v>
      </c>
      <c r="H139" s="129" t="s">
        <v>156</v>
      </c>
      <c r="I139" s="129" t="s">
        <v>156</v>
      </c>
      <c r="J139" s="126" t="s">
        <v>127</v>
      </c>
      <c r="K139" s="126" t="s">
        <v>127</v>
      </c>
      <c r="L139" s="129"/>
      <c r="M139" s="129"/>
      <c r="N139" s="126"/>
      <c r="O139" s="126"/>
      <c r="P139" s="126"/>
      <c r="Q139" s="126"/>
      <c r="R139" s="126"/>
    </row>
    <row r="140" spans="1:18" s="53" customFormat="1" x14ac:dyDescent="0.2">
      <c r="A140" s="11">
        <v>43</v>
      </c>
      <c r="B140" s="12">
        <v>43667</v>
      </c>
      <c r="C140" s="11">
        <v>17213504</v>
      </c>
      <c r="D140" s="13" t="s">
        <v>227</v>
      </c>
      <c r="E140" s="129">
        <v>6.7</v>
      </c>
      <c r="F140" s="129">
        <v>48</v>
      </c>
      <c r="G140" s="126" t="s">
        <v>127</v>
      </c>
      <c r="H140" s="126">
        <v>8.9</v>
      </c>
      <c r="I140" s="126">
        <v>1.4</v>
      </c>
      <c r="J140" s="126" t="s">
        <v>133</v>
      </c>
      <c r="K140" s="126" t="s">
        <v>133</v>
      </c>
      <c r="L140" s="126">
        <v>2</v>
      </c>
      <c r="M140" s="126"/>
      <c r="N140" s="126" t="s">
        <v>133</v>
      </c>
      <c r="O140" s="126"/>
      <c r="P140" s="126"/>
      <c r="Q140" s="126"/>
      <c r="R140" s="126"/>
    </row>
    <row r="141" spans="1:18" s="53" customFormat="1" x14ac:dyDescent="0.2">
      <c r="A141" s="11">
        <v>44</v>
      </c>
      <c r="B141" s="12">
        <v>41416</v>
      </c>
      <c r="C141" s="11">
        <v>17213601</v>
      </c>
      <c r="D141" s="13" t="s">
        <v>228</v>
      </c>
      <c r="E141" s="129">
        <v>26</v>
      </c>
      <c r="F141" s="129">
        <v>340</v>
      </c>
      <c r="G141" s="126" t="s">
        <v>127</v>
      </c>
      <c r="H141" s="126" t="s">
        <v>127</v>
      </c>
      <c r="I141" s="126" t="s">
        <v>127</v>
      </c>
      <c r="J141" s="126" t="s">
        <v>127</v>
      </c>
      <c r="K141" s="126" t="s">
        <v>127</v>
      </c>
      <c r="L141" s="126" t="s">
        <v>127</v>
      </c>
      <c r="M141" s="126" t="s">
        <v>127</v>
      </c>
      <c r="N141" s="126"/>
      <c r="O141" s="126"/>
      <c r="P141" s="126"/>
      <c r="Q141" s="126"/>
      <c r="R141" s="126"/>
    </row>
    <row r="142" spans="1:18" s="53" customFormat="1" x14ac:dyDescent="0.2">
      <c r="A142" s="11">
        <v>44</v>
      </c>
      <c r="B142" s="12">
        <v>42920</v>
      </c>
      <c r="C142" s="11">
        <v>17213601</v>
      </c>
      <c r="D142" s="13" t="s">
        <v>228</v>
      </c>
      <c r="E142" s="129">
        <v>44.1</v>
      </c>
      <c r="F142" s="129">
        <v>281</v>
      </c>
      <c r="G142" s="126" t="s">
        <v>127</v>
      </c>
      <c r="H142" s="126">
        <v>0.55000000000000004</v>
      </c>
      <c r="I142" s="126" t="s">
        <v>156</v>
      </c>
      <c r="J142" s="126" t="s">
        <v>127</v>
      </c>
      <c r="K142" s="126" t="s">
        <v>127</v>
      </c>
      <c r="L142" s="126" t="s">
        <v>127</v>
      </c>
      <c r="M142" s="126" t="s">
        <v>127</v>
      </c>
      <c r="N142" s="126" t="s">
        <v>127</v>
      </c>
      <c r="O142" s="126"/>
      <c r="P142" s="126"/>
      <c r="Q142" s="126"/>
      <c r="R142" s="126"/>
    </row>
    <row r="143" spans="1:18" s="53" customFormat="1" x14ac:dyDescent="0.2">
      <c r="A143" s="11">
        <v>44</v>
      </c>
      <c r="B143" s="12">
        <v>43600</v>
      </c>
      <c r="C143" s="11">
        <v>17213601</v>
      </c>
      <c r="D143" s="13" t="s">
        <v>228</v>
      </c>
      <c r="E143" s="129">
        <v>46.4</v>
      </c>
      <c r="F143" s="128">
        <v>377.5</v>
      </c>
      <c r="G143" s="126" t="s">
        <v>127</v>
      </c>
      <c r="H143" s="126" t="s">
        <v>156</v>
      </c>
      <c r="I143" s="126" t="s">
        <v>156</v>
      </c>
      <c r="J143" s="126" t="s">
        <v>127</v>
      </c>
      <c r="K143" s="126" t="s">
        <v>127</v>
      </c>
      <c r="L143" s="126" t="s">
        <v>127</v>
      </c>
      <c r="M143" s="126" t="s">
        <v>127</v>
      </c>
      <c r="N143" s="126" t="s">
        <v>127</v>
      </c>
      <c r="O143" s="126"/>
      <c r="P143" s="126"/>
      <c r="Q143" s="126"/>
      <c r="R143" s="126"/>
    </row>
    <row r="144" spans="1:18" s="53" customFormat="1" ht="14.25" customHeight="1" x14ac:dyDescent="0.35">
      <c r="A144" s="11">
        <v>45</v>
      </c>
      <c r="B144" s="12">
        <v>40325</v>
      </c>
      <c r="C144" s="11">
        <v>17213602</v>
      </c>
      <c r="D144" s="13" t="s">
        <v>229</v>
      </c>
      <c r="E144" s="124">
        <v>12.6</v>
      </c>
      <c r="F144" s="124">
        <v>0.6</v>
      </c>
      <c r="G144" s="124" t="s">
        <v>328</v>
      </c>
      <c r="H144" s="124" t="s">
        <v>328</v>
      </c>
      <c r="I144" s="124" t="s">
        <v>328</v>
      </c>
      <c r="J144" s="124" t="s">
        <v>328</v>
      </c>
      <c r="K144" s="124" t="s">
        <v>328</v>
      </c>
      <c r="L144" s="126"/>
      <c r="M144" s="126"/>
      <c r="N144" s="124" t="s">
        <v>328</v>
      </c>
      <c r="O144" s="126"/>
      <c r="P144" s="126"/>
      <c r="Q144" s="126"/>
      <c r="R144" s="126"/>
    </row>
    <row r="145" spans="1:18" s="53" customFormat="1" ht="15" customHeight="1" x14ac:dyDescent="0.35">
      <c r="A145" s="11">
        <v>45</v>
      </c>
      <c r="B145" s="12">
        <v>40675</v>
      </c>
      <c r="C145" s="11">
        <v>17213602</v>
      </c>
      <c r="D145" s="13" t="s">
        <v>229</v>
      </c>
      <c r="E145" s="124" t="s">
        <v>328</v>
      </c>
      <c r="F145" s="124">
        <v>2.1</v>
      </c>
      <c r="G145" s="124" t="s">
        <v>328</v>
      </c>
      <c r="H145" s="124" t="s">
        <v>328</v>
      </c>
      <c r="I145" s="124" t="s">
        <v>328</v>
      </c>
      <c r="J145" s="124" t="s">
        <v>328</v>
      </c>
      <c r="K145" s="124" t="s">
        <v>328</v>
      </c>
      <c r="L145" s="126"/>
      <c r="M145" s="126"/>
      <c r="N145" s="124" t="s">
        <v>328</v>
      </c>
      <c r="O145" s="126"/>
      <c r="P145" s="126"/>
      <c r="Q145" s="126"/>
      <c r="R145" s="126"/>
    </row>
    <row r="146" spans="1:18" s="53" customFormat="1" ht="15" customHeight="1" x14ac:dyDescent="0.2">
      <c r="A146" s="11">
        <v>45</v>
      </c>
      <c r="B146" s="12">
        <v>42155</v>
      </c>
      <c r="C146" s="11">
        <v>17213602</v>
      </c>
      <c r="D146" s="13" t="s">
        <v>229</v>
      </c>
      <c r="E146" s="126" t="s">
        <v>127</v>
      </c>
      <c r="F146" s="129" t="s">
        <v>133</v>
      </c>
      <c r="G146" s="126" t="s">
        <v>127</v>
      </c>
      <c r="H146" s="126" t="s">
        <v>127</v>
      </c>
      <c r="I146" s="126" t="s">
        <v>127</v>
      </c>
      <c r="J146" s="126" t="s">
        <v>127</v>
      </c>
      <c r="K146" s="126" t="s">
        <v>127</v>
      </c>
      <c r="L146" s="126" t="s">
        <v>127</v>
      </c>
      <c r="M146" s="126" t="s">
        <v>127</v>
      </c>
      <c r="N146" s="126"/>
      <c r="O146" s="129" t="s">
        <v>295</v>
      </c>
      <c r="P146" s="129" t="s">
        <v>295</v>
      </c>
      <c r="Q146" s="129" t="s">
        <v>295</v>
      </c>
      <c r="R146" s="126" t="s">
        <v>127</v>
      </c>
    </row>
    <row r="147" spans="1:18" s="53" customFormat="1" x14ac:dyDescent="0.2">
      <c r="A147" s="11">
        <v>45</v>
      </c>
      <c r="B147" s="12">
        <v>42912</v>
      </c>
      <c r="C147" s="11">
        <v>17213602</v>
      </c>
      <c r="D147" s="13" t="s">
        <v>229</v>
      </c>
      <c r="E147" s="129" t="s">
        <v>133</v>
      </c>
      <c r="F147" s="129" t="s">
        <v>133</v>
      </c>
      <c r="G147" s="126" t="s">
        <v>127</v>
      </c>
      <c r="H147" s="126" t="s">
        <v>127</v>
      </c>
      <c r="I147" s="126" t="s">
        <v>127</v>
      </c>
      <c r="J147" s="126" t="s">
        <v>127</v>
      </c>
      <c r="K147" s="126" t="s">
        <v>127</v>
      </c>
      <c r="L147" s="126" t="s">
        <v>127</v>
      </c>
      <c r="M147" s="126" t="s">
        <v>127</v>
      </c>
      <c r="N147" s="126" t="s">
        <v>127</v>
      </c>
      <c r="O147" s="126"/>
      <c r="P147" s="126"/>
      <c r="Q147" s="126"/>
      <c r="R147" s="126"/>
    </row>
    <row r="148" spans="1:18" s="53" customFormat="1" x14ac:dyDescent="0.2">
      <c r="A148" s="3">
        <v>45</v>
      </c>
      <c r="B148" s="12">
        <v>43205</v>
      </c>
      <c r="C148" s="11">
        <v>17213602</v>
      </c>
      <c r="D148" s="13" t="s">
        <v>229</v>
      </c>
      <c r="E148" s="129" t="s">
        <v>133</v>
      </c>
      <c r="F148" s="129" t="s">
        <v>133</v>
      </c>
      <c r="G148" s="126" t="s">
        <v>127</v>
      </c>
      <c r="H148" s="126">
        <v>0.7</v>
      </c>
      <c r="I148" s="126">
        <v>0.6</v>
      </c>
      <c r="J148" s="126" t="s">
        <v>127</v>
      </c>
      <c r="K148" s="126" t="s">
        <v>127</v>
      </c>
      <c r="L148" s="126" t="s">
        <v>127</v>
      </c>
      <c r="M148" s="126" t="s">
        <v>127</v>
      </c>
      <c r="N148" s="126"/>
      <c r="O148" s="126"/>
      <c r="P148" s="126"/>
      <c r="Q148" s="126"/>
      <c r="R148" s="126"/>
    </row>
    <row r="149" spans="1:18" s="53" customFormat="1" ht="14.25" customHeight="1" x14ac:dyDescent="0.35">
      <c r="A149" s="3">
        <v>46</v>
      </c>
      <c r="B149" s="12">
        <v>40209</v>
      </c>
      <c r="C149" s="11">
        <v>17213603</v>
      </c>
      <c r="D149" s="13" t="s">
        <v>231</v>
      </c>
      <c r="E149" s="124">
        <v>95</v>
      </c>
      <c r="F149" s="124">
        <v>849</v>
      </c>
      <c r="G149" s="124">
        <v>2.8</v>
      </c>
      <c r="H149" s="124">
        <v>4.5</v>
      </c>
      <c r="I149" s="124">
        <v>6</v>
      </c>
      <c r="J149" s="124" t="s">
        <v>328</v>
      </c>
      <c r="K149" s="124" t="s">
        <v>328</v>
      </c>
      <c r="L149" s="126"/>
      <c r="M149" s="126"/>
      <c r="N149" s="124">
        <v>18.100000000000001</v>
      </c>
      <c r="O149" s="126"/>
      <c r="P149" s="126"/>
      <c r="Q149" s="126"/>
      <c r="R149" s="126"/>
    </row>
    <row r="150" spans="1:18" s="53" customFormat="1" ht="15" customHeight="1" x14ac:dyDescent="0.35">
      <c r="A150" s="3">
        <v>46</v>
      </c>
      <c r="B150" s="12">
        <v>40629</v>
      </c>
      <c r="C150" s="11">
        <v>17213603</v>
      </c>
      <c r="D150" s="13" t="s">
        <v>231</v>
      </c>
      <c r="E150" s="124">
        <v>59</v>
      </c>
      <c r="F150" s="124">
        <v>676</v>
      </c>
      <c r="G150" s="124" t="s">
        <v>328</v>
      </c>
      <c r="H150" s="124" t="s">
        <v>328</v>
      </c>
      <c r="I150" s="124" t="s">
        <v>328</v>
      </c>
      <c r="J150" s="124">
        <v>5.4</v>
      </c>
      <c r="K150" s="124" t="s">
        <v>328</v>
      </c>
      <c r="L150" s="126"/>
      <c r="M150" s="126"/>
      <c r="N150" s="124">
        <v>12</v>
      </c>
      <c r="O150" s="126"/>
      <c r="P150" s="126"/>
      <c r="Q150" s="126"/>
      <c r="R150" s="126"/>
    </row>
    <row r="151" spans="1:18" s="53" customFormat="1" ht="15" customHeight="1" x14ac:dyDescent="0.2">
      <c r="A151" s="11">
        <v>46</v>
      </c>
      <c r="B151" s="12">
        <v>42115</v>
      </c>
      <c r="C151" s="11">
        <v>17213603</v>
      </c>
      <c r="D151" s="13" t="s">
        <v>231</v>
      </c>
      <c r="E151" s="129">
        <v>83.162000000000006</v>
      </c>
      <c r="F151" s="128">
        <v>256.72300000000001</v>
      </c>
      <c r="G151" s="129">
        <v>4.8520000000000003</v>
      </c>
      <c r="H151" s="126">
        <v>15.582000000000001</v>
      </c>
      <c r="I151" s="126" t="s">
        <v>153</v>
      </c>
      <c r="J151" s="126" t="s">
        <v>153</v>
      </c>
      <c r="K151" s="126" t="s">
        <v>153</v>
      </c>
      <c r="L151" s="126" t="s">
        <v>127</v>
      </c>
      <c r="M151" s="126" t="s">
        <v>127</v>
      </c>
      <c r="N151" s="126"/>
      <c r="O151" s="126">
        <v>1.2569999999999999</v>
      </c>
      <c r="P151" s="126" t="s">
        <v>153</v>
      </c>
      <c r="Q151" s="126" t="s">
        <v>127</v>
      </c>
      <c r="R151" s="126">
        <v>1.2250000000000001</v>
      </c>
    </row>
    <row r="152" spans="1:18" s="53" customFormat="1" x14ac:dyDescent="0.2">
      <c r="A152" s="11">
        <v>46</v>
      </c>
      <c r="B152" s="12">
        <v>42891</v>
      </c>
      <c r="C152" s="11">
        <v>17213603</v>
      </c>
      <c r="D152" s="13" t="s">
        <v>231</v>
      </c>
      <c r="E152" s="129">
        <v>690</v>
      </c>
      <c r="F152" s="129">
        <v>1972</v>
      </c>
      <c r="G152" s="126">
        <v>1.47</v>
      </c>
      <c r="H152" s="126">
        <v>1.78</v>
      </c>
      <c r="I152" s="126">
        <v>3.71</v>
      </c>
      <c r="J152" s="126" t="s">
        <v>133</v>
      </c>
      <c r="K152" s="126" t="s">
        <v>133</v>
      </c>
      <c r="L152" s="126" t="s">
        <v>127</v>
      </c>
      <c r="M152" s="126" t="s">
        <v>127</v>
      </c>
      <c r="N152" s="126">
        <v>294.5</v>
      </c>
      <c r="O152" s="126"/>
      <c r="P152" s="126"/>
      <c r="Q152" s="126"/>
      <c r="R152" s="126"/>
    </row>
    <row r="153" spans="1:18" s="53" customFormat="1" x14ac:dyDescent="0.2">
      <c r="A153" s="11">
        <v>46</v>
      </c>
      <c r="B153" s="12">
        <v>43514</v>
      </c>
      <c r="C153" s="11">
        <v>17213603</v>
      </c>
      <c r="D153" s="13" t="s">
        <v>231</v>
      </c>
      <c r="E153" s="120">
        <v>178.6</v>
      </c>
      <c r="F153" s="120">
        <v>1634.1</v>
      </c>
      <c r="G153" s="120">
        <v>0.7</v>
      </c>
      <c r="H153" s="120">
        <v>2.25</v>
      </c>
      <c r="I153" s="120">
        <v>5.8</v>
      </c>
      <c r="J153" s="120">
        <v>11.5</v>
      </c>
      <c r="K153" s="120">
        <v>11.8</v>
      </c>
      <c r="L153" s="126" t="s">
        <v>127</v>
      </c>
      <c r="M153" s="126" t="s">
        <v>127</v>
      </c>
      <c r="N153" s="112">
        <v>47.3</v>
      </c>
      <c r="O153" s="126"/>
      <c r="P153" s="126"/>
      <c r="Q153" s="126"/>
      <c r="R153" s="126"/>
    </row>
    <row r="154" spans="1:18" s="53" customFormat="1" x14ac:dyDescent="0.2">
      <c r="A154" s="11">
        <v>47</v>
      </c>
      <c r="B154" s="12">
        <v>41737</v>
      </c>
      <c r="C154" s="11">
        <v>17213604</v>
      </c>
      <c r="D154" s="13" t="s">
        <v>233</v>
      </c>
      <c r="E154" s="129">
        <v>78</v>
      </c>
      <c r="F154" s="129">
        <v>1498</v>
      </c>
      <c r="G154" s="126" t="s">
        <v>127</v>
      </c>
      <c r="H154" s="129">
        <v>4.4999999999999998E-2</v>
      </c>
      <c r="I154" s="129">
        <v>4.7E-2</v>
      </c>
      <c r="J154" s="126" t="s">
        <v>153</v>
      </c>
      <c r="K154" s="126" t="s">
        <v>153</v>
      </c>
      <c r="L154" s="126" t="s">
        <v>127</v>
      </c>
      <c r="M154" s="126" t="s">
        <v>127</v>
      </c>
      <c r="N154" s="126"/>
      <c r="O154" s="126"/>
      <c r="P154" s="126"/>
      <c r="Q154" s="126"/>
      <c r="R154" s="126"/>
    </row>
    <row r="155" spans="1:18" s="53" customFormat="1" x14ac:dyDescent="0.2">
      <c r="A155" s="11">
        <v>47</v>
      </c>
      <c r="B155" s="12">
        <v>41813</v>
      </c>
      <c r="C155" s="11">
        <v>17213604</v>
      </c>
      <c r="D155" s="13" t="s">
        <v>233</v>
      </c>
      <c r="E155" s="129">
        <v>30</v>
      </c>
      <c r="F155" s="129">
        <v>1036.58</v>
      </c>
      <c r="G155" s="126" t="s">
        <v>127</v>
      </c>
      <c r="H155" s="126">
        <v>0.19</v>
      </c>
      <c r="I155" s="126">
        <v>0.246</v>
      </c>
      <c r="J155" s="126" t="s">
        <v>153</v>
      </c>
      <c r="K155" s="126" t="s">
        <v>153</v>
      </c>
      <c r="L155" s="126" t="s">
        <v>127</v>
      </c>
      <c r="M155" s="126" t="s">
        <v>127</v>
      </c>
      <c r="N155" s="126"/>
      <c r="O155" s="126" t="s">
        <v>153</v>
      </c>
      <c r="P155" s="126" t="s">
        <v>127</v>
      </c>
      <c r="Q155" s="126" t="s">
        <v>153</v>
      </c>
      <c r="R155" s="126"/>
    </row>
    <row r="156" spans="1:18" s="53" customFormat="1" x14ac:dyDescent="0.2">
      <c r="A156" s="11">
        <v>47</v>
      </c>
      <c r="B156" s="12">
        <v>42162</v>
      </c>
      <c r="C156" s="11">
        <v>17213604</v>
      </c>
      <c r="D156" s="13" t="s">
        <v>233</v>
      </c>
      <c r="E156" s="129">
        <v>7.9619999999999997</v>
      </c>
      <c r="F156" s="129" t="s">
        <v>296</v>
      </c>
      <c r="G156" s="126" t="s">
        <v>127</v>
      </c>
      <c r="H156" s="129" t="s">
        <v>156</v>
      </c>
      <c r="I156" s="129" t="s">
        <v>156</v>
      </c>
      <c r="J156" s="126" t="s">
        <v>127</v>
      </c>
      <c r="K156" s="126" t="s">
        <v>127</v>
      </c>
      <c r="L156" s="126" t="s">
        <v>127</v>
      </c>
      <c r="M156" s="126" t="s">
        <v>127</v>
      </c>
      <c r="N156" s="126"/>
      <c r="O156" s="129" t="s">
        <v>295</v>
      </c>
      <c r="P156" s="129" t="s">
        <v>295</v>
      </c>
      <c r="Q156" s="129" t="s">
        <v>295</v>
      </c>
      <c r="R156" s="126" t="s">
        <v>127</v>
      </c>
    </row>
    <row r="157" spans="1:18" s="53" customFormat="1" x14ac:dyDescent="0.2">
      <c r="A157" s="11">
        <v>47</v>
      </c>
      <c r="B157" s="12">
        <v>42878</v>
      </c>
      <c r="C157" s="11">
        <v>17213604</v>
      </c>
      <c r="D157" s="13" t="s">
        <v>233</v>
      </c>
      <c r="E157" s="129">
        <v>33</v>
      </c>
      <c r="F157" s="129">
        <v>85.7</v>
      </c>
      <c r="G157" s="126" t="s">
        <v>127</v>
      </c>
      <c r="H157" s="126" t="s">
        <v>127</v>
      </c>
      <c r="I157" s="126" t="s">
        <v>127</v>
      </c>
      <c r="J157" s="126" t="s">
        <v>127</v>
      </c>
      <c r="K157" s="126" t="s">
        <v>127</v>
      </c>
      <c r="L157" s="126" t="s">
        <v>127</v>
      </c>
      <c r="M157" s="126" t="s">
        <v>127</v>
      </c>
      <c r="N157" s="126" t="s">
        <v>127</v>
      </c>
      <c r="O157" s="126"/>
      <c r="P157" s="126"/>
      <c r="Q157" s="126"/>
      <c r="R157" s="126"/>
    </row>
    <row r="158" spans="1:18" s="53" customFormat="1" x14ac:dyDescent="0.2">
      <c r="A158" s="11">
        <v>47</v>
      </c>
      <c r="B158" s="12">
        <v>43222</v>
      </c>
      <c r="C158" s="11">
        <v>17213604</v>
      </c>
      <c r="D158" s="13" t="s">
        <v>233</v>
      </c>
      <c r="E158" s="129">
        <v>151.69999999999999</v>
      </c>
      <c r="F158" s="129" t="s">
        <v>234</v>
      </c>
      <c r="G158" s="126" t="s">
        <v>127</v>
      </c>
      <c r="H158" s="126" t="s">
        <v>127</v>
      </c>
      <c r="I158" s="126" t="s">
        <v>127</v>
      </c>
      <c r="J158" s="126" t="s">
        <v>127</v>
      </c>
      <c r="K158" s="126" t="s">
        <v>127</v>
      </c>
      <c r="L158" s="126" t="s">
        <v>127</v>
      </c>
      <c r="M158" s="126" t="s">
        <v>127</v>
      </c>
      <c r="N158" s="126" t="s">
        <v>127</v>
      </c>
      <c r="O158" s="126"/>
      <c r="P158" s="126"/>
      <c r="Q158" s="126"/>
      <c r="R158" s="126"/>
    </row>
    <row r="159" spans="1:18" s="53" customFormat="1" x14ac:dyDescent="0.2">
      <c r="A159" s="11">
        <v>47</v>
      </c>
      <c r="B159" s="12">
        <v>43515</v>
      </c>
      <c r="C159" s="11">
        <v>17213604</v>
      </c>
      <c r="D159" s="13" t="s">
        <v>233</v>
      </c>
      <c r="E159" s="112">
        <v>227.9</v>
      </c>
      <c r="F159" s="112">
        <v>5853.2</v>
      </c>
      <c r="G159" s="126" t="s">
        <v>127</v>
      </c>
      <c r="H159" s="126" t="s">
        <v>127</v>
      </c>
      <c r="I159" s="126" t="s">
        <v>127</v>
      </c>
      <c r="J159" s="126" t="s">
        <v>127</v>
      </c>
      <c r="K159" s="126" t="s">
        <v>127</v>
      </c>
      <c r="L159" s="126" t="s">
        <v>127</v>
      </c>
      <c r="M159" s="126" t="s">
        <v>127</v>
      </c>
      <c r="N159" s="126" t="s">
        <v>127</v>
      </c>
      <c r="O159" s="126"/>
      <c r="P159" s="126"/>
      <c r="Q159" s="126"/>
      <c r="R159" s="126"/>
    </row>
    <row r="160" spans="1:18" s="53" customFormat="1" x14ac:dyDescent="0.2">
      <c r="A160" s="11">
        <v>47</v>
      </c>
      <c r="B160" s="12">
        <v>43598</v>
      </c>
      <c r="C160" s="11">
        <v>17213604</v>
      </c>
      <c r="D160" s="13" t="s">
        <v>233</v>
      </c>
      <c r="E160" s="112">
        <v>294.8</v>
      </c>
      <c r="F160" s="130">
        <v>6288.9</v>
      </c>
      <c r="G160" s="120" t="s">
        <v>131</v>
      </c>
      <c r="H160" s="120" t="s">
        <v>156</v>
      </c>
      <c r="I160" s="120" t="s">
        <v>156</v>
      </c>
      <c r="J160" s="126" t="s">
        <v>127</v>
      </c>
      <c r="K160" s="126" t="s">
        <v>127</v>
      </c>
      <c r="L160" s="126" t="s">
        <v>127</v>
      </c>
      <c r="M160" s="126" t="s">
        <v>127</v>
      </c>
      <c r="N160" s="126" t="s">
        <v>127</v>
      </c>
      <c r="O160" s="126"/>
      <c r="P160" s="126"/>
      <c r="Q160" s="126"/>
      <c r="R160" s="126"/>
    </row>
    <row r="161" spans="1:18" s="53" customFormat="1" ht="14.25" customHeight="1" x14ac:dyDescent="0.35">
      <c r="A161" s="11">
        <v>48</v>
      </c>
      <c r="B161" s="12">
        <v>40308</v>
      </c>
      <c r="C161" s="11">
        <v>17213605</v>
      </c>
      <c r="D161" s="13" t="s">
        <v>237</v>
      </c>
      <c r="E161" s="124" t="s">
        <v>328</v>
      </c>
      <c r="F161" s="124">
        <v>15.1</v>
      </c>
      <c r="G161" s="124" t="s">
        <v>328</v>
      </c>
      <c r="H161" s="126"/>
      <c r="I161" s="124">
        <v>10.5</v>
      </c>
      <c r="J161" s="124" t="s">
        <v>328</v>
      </c>
      <c r="K161" s="124" t="s">
        <v>328</v>
      </c>
      <c r="L161" s="126"/>
      <c r="M161" s="126"/>
      <c r="N161" s="124" t="s">
        <v>328</v>
      </c>
      <c r="O161" s="126"/>
      <c r="P161" s="126"/>
      <c r="Q161" s="126"/>
      <c r="R161" s="126"/>
    </row>
    <row r="162" spans="1:18" s="53" customFormat="1" ht="15" customHeight="1" x14ac:dyDescent="0.35">
      <c r="A162" s="11">
        <v>48</v>
      </c>
      <c r="B162" s="12">
        <v>40629</v>
      </c>
      <c r="C162" s="11">
        <v>17213605</v>
      </c>
      <c r="D162" s="13" t="s">
        <v>237</v>
      </c>
      <c r="E162" s="124" t="s">
        <v>330</v>
      </c>
      <c r="F162" s="124">
        <v>70</v>
      </c>
      <c r="G162" s="124" t="s">
        <v>328</v>
      </c>
      <c r="H162" s="124" t="s">
        <v>328</v>
      </c>
      <c r="I162" s="124" t="s">
        <v>328</v>
      </c>
      <c r="J162" s="124">
        <v>1.5</v>
      </c>
      <c r="K162" s="124">
        <v>5.9</v>
      </c>
      <c r="L162" s="126"/>
      <c r="M162" s="126"/>
      <c r="N162" s="124">
        <v>17</v>
      </c>
      <c r="O162" s="126"/>
      <c r="P162" s="126"/>
      <c r="Q162" s="126"/>
      <c r="R162" s="126"/>
    </row>
    <row r="163" spans="1:18" s="53" customFormat="1" ht="15" customHeight="1" x14ac:dyDescent="0.2">
      <c r="A163" s="11">
        <v>48</v>
      </c>
      <c r="B163" s="12">
        <v>42115</v>
      </c>
      <c r="C163" s="11">
        <v>17213605</v>
      </c>
      <c r="D163" s="13" t="s">
        <v>237</v>
      </c>
      <c r="E163" s="129">
        <v>0.114</v>
      </c>
      <c r="F163" s="128">
        <v>4.7050000000000001</v>
      </c>
      <c r="G163" s="129">
        <v>0.11700000000000001</v>
      </c>
      <c r="H163" s="126">
        <v>11.167999999999999</v>
      </c>
      <c r="I163" s="128">
        <v>4.9000000000000004</v>
      </c>
      <c r="J163" s="126" t="s">
        <v>153</v>
      </c>
      <c r="K163" s="126" t="s">
        <v>153</v>
      </c>
      <c r="L163" s="126" t="s">
        <v>127</v>
      </c>
      <c r="M163" s="126" t="s">
        <v>127</v>
      </c>
      <c r="N163" s="126"/>
      <c r="O163" s="126" t="s">
        <v>127</v>
      </c>
      <c r="P163" s="126" t="s">
        <v>127</v>
      </c>
      <c r="Q163" s="126" t="s">
        <v>127</v>
      </c>
      <c r="R163" s="126" t="s">
        <v>127</v>
      </c>
    </row>
    <row r="164" spans="1:18" s="53" customFormat="1" x14ac:dyDescent="0.2">
      <c r="A164" s="11">
        <v>48</v>
      </c>
      <c r="B164" s="12">
        <v>42892</v>
      </c>
      <c r="C164" s="11">
        <v>17213605</v>
      </c>
      <c r="D164" s="13" t="s">
        <v>237</v>
      </c>
      <c r="E164" s="129" t="s">
        <v>133</v>
      </c>
      <c r="F164" s="129">
        <v>138</v>
      </c>
      <c r="G164" s="126" t="s">
        <v>127</v>
      </c>
      <c r="H164" s="126" t="s">
        <v>156</v>
      </c>
      <c r="I164" s="126" t="s">
        <v>156</v>
      </c>
      <c r="J164" s="126" t="s">
        <v>131</v>
      </c>
      <c r="K164" s="126" t="s">
        <v>131</v>
      </c>
      <c r="L164" s="126" t="s">
        <v>127</v>
      </c>
      <c r="M164" s="126" t="s">
        <v>127</v>
      </c>
      <c r="N164" s="126" t="s">
        <v>127</v>
      </c>
      <c r="O164" s="126"/>
      <c r="P164" s="126"/>
      <c r="Q164" s="126"/>
      <c r="R164" s="126"/>
    </row>
    <row r="165" spans="1:18" s="53" customFormat="1" x14ac:dyDescent="0.2">
      <c r="A165" s="11">
        <v>48</v>
      </c>
      <c r="B165" s="12">
        <v>43514</v>
      </c>
      <c r="C165" s="11">
        <v>17213605</v>
      </c>
      <c r="D165" s="13" t="s">
        <v>237</v>
      </c>
      <c r="E165" s="120" t="s">
        <v>133</v>
      </c>
      <c r="F165" s="120">
        <v>25.8</v>
      </c>
      <c r="G165" s="126" t="s">
        <v>127</v>
      </c>
      <c r="H165" s="126" t="s">
        <v>127</v>
      </c>
      <c r="I165" s="126" t="s">
        <v>127</v>
      </c>
      <c r="J165" s="126" t="s">
        <v>127</v>
      </c>
      <c r="K165" s="126" t="s">
        <v>127</v>
      </c>
      <c r="L165" s="126" t="s">
        <v>127</v>
      </c>
      <c r="M165" s="126" t="s">
        <v>127</v>
      </c>
      <c r="N165" s="126" t="s">
        <v>127</v>
      </c>
      <c r="O165" s="126"/>
      <c r="P165" s="126"/>
      <c r="Q165" s="126"/>
      <c r="R165" s="126"/>
    </row>
    <row r="166" spans="1:18" s="53" customFormat="1" x14ac:dyDescent="0.2">
      <c r="A166" s="11">
        <v>49</v>
      </c>
      <c r="B166" s="12">
        <v>42163</v>
      </c>
      <c r="C166" s="11">
        <v>17213606</v>
      </c>
      <c r="D166" s="13" t="s">
        <v>240</v>
      </c>
      <c r="E166" s="129" t="s">
        <v>133</v>
      </c>
      <c r="F166" s="129" t="s">
        <v>297</v>
      </c>
      <c r="G166" s="126" t="s">
        <v>127</v>
      </c>
      <c r="H166" s="129" t="s">
        <v>156</v>
      </c>
      <c r="I166" s="129" t="s">
        <v>156</v>
      </c>
      <c r="J166" s="126" t="s">
        <v>127</v>
      </c>
      <c r="K166" s="126" t="s">
        <v>127</v>
      </c>
      <c r="L166" s="126" t="s">
        <v>127</v>
      </c>
      <c r="M166" s="126" t="s">
        <v>127</v>
      </c>
      <c r="N166" s="126"/>
      <c r="O166" s="129" t="s">
        <v>295</v>
      </c>
      <c r="P166" s="129" t="s">
        <v>295</v>
      </c>
      <c r="Q166" s="129" t="s">
        <v>295</v>
      </c>
      <c r="R166" s="126" t="s">
        <v>127</v>
      </c>
    </row>
    <row r="167" spans="1:18" s="53" customFormat="1" x14ac:dyDescent="0.2">
      <c r="A167" s="11">
        <v>49</v>
      </c>
      <c r="B167" s="12">
        <v>42891</v>
      </c>
      <c r="C167" s="3">
        <v>17213606</v>
      </c>
      <c r="D167" s="13" t="s">
        <v>240</v>
      </c>
      <c r="E167" s="129">
        <v>1.7</v>
      </c>
      <c r="F167" s="129">
        <v>123.3</v>
      </c>
      <c r="G167" s="126" t="s">
        <v>127</v>
      </c>
      <c r="H167" s="126" t="s">
        <v>127</v>
      </c>
      <c r="I167" s="126" t="s">
        <v>127</v>
      </c>
      <c r="J167" s="126" t="s">
        <v>127</v>
      </c>
      <c r="K167" s="126" t="s">
        <v>127</v>
      </c>
      <c r="L167" s="126" t="s">
        <v>127</v>
      </c>
      <c r="M167" s="126" t="s">
        <v>127</v>
      </c>
      <c r="N167" s="126" t="s">
        <v>127</v>
      </c>
      <c r="O167" s="126"/>
      <c r="P167" s="126"/>
      <c r="Q167" s="126"/>
      <c r="R167" s="126"/>
    </row>
    <row r="168" spans="1:18" s="53" customFormat="1" x14ac:dyDescent="0.2">
      <c r="A168" s="11">
        <v>49</v>
      </c>
      <c r="B168" s="12">
        <v>43614</v>
      </c>
      <c r="C168" s="11">
        <v>17213606</v>
      </c>
      <c r="D168" s="13" t="s">
        <v>240</v>
      </c>
      <c r="E168" s="129">
        <v>1.5</v>
      </c>
      <c r="F168" s="129">
        <v>65</v>
      </c>
      <c r="G168" s="126" t="s">
        <v>127</v>
      </c>
      <c r="H168" s="126">
        <v>0.8</v>
      </c>
      <c r="I168" s="126">
        <v>0.5</v>
      </c>
      <c r="J168" s="126" t="s">
        <v>127</v>
      </c>
      <c r="K168" s="126" t="s">
        <v>127</v>
      </c>
      <c r="L168" s="126" t="s">
        <v>127</v>
      </c>
      <c r="M168" s="126" t="s">
        <v>127</v>
      </c>
      <c r="N168" s="126" t="s">
        <v>127</v>
      </c>
      <c r="O168" s="126"/>
      <c r="P168" s="126"/>
      <c r="Q168" s="126"/>
      <c r="R168" s="126"/>
    </row>
    <row r="169" spans="1:18" s="53" customFormat="1" ht="14.25" customHeight="1" x14ac:dyDescent="0.35">
      <c r="A169" s="11">
        <v>50</v>
      </c>
      <c r="B169" s="12">
        <v>40325</v>
      </c>
      <c r="C169" s="11">
        <v>17213607</v>
      </c>
      <c r="D169" s="13" t="s">
        <v>242</v>
      </c>
      <c r="E169" s="124">
        <v>22.3</v>
      </c>
      <c r="F169" s="124" t="s">
        <v>328</v>
      </c>
      <c r="G169" s="124" t="s">
        <v>328</v>
      </c>
      <c r="H169" s="124" t="s">
        <v>328</v>
      </c>
      <c r="I169" s="124" t="s">
        <v>328</v>
      </c>
      <c r="J169" s="124" t="s">
        <v>328</v>
      </c>
      <c r="K169" s="124" t="s">
        <v>328</v>
      </c>
      <c r="L169" s="126"/>
      <c r="M169" s="126"/>
      <c r="N169" s="124" t="s">
        <v>328</v>
      </c>
      <c r="O169" s="126"/>
      <c r="P169" s="126"/>
      <c r="Q169" s="126"/>
      <c r="R169" s="126"/>
    </row>
    <row r="170" spans="1:18" s="53" customFormat="1" ht="15" customHeight="1" x14ac:dyDescent="0.35">
      <c r="A170" s="11">
        <v>50</v>
      </c>
      <c r="B170" s="12">
        <v>40636</v>
      </c>
      <c r="C170" s="11">
        <v>17213607</v>
      </c>
      <c r="D170" s="13" t="s">
        <v>242</v>
      </c>
      <c r="E170" s="124" t="s">
        <v>328</v>
      </c>
      <c r="F170" s="124">
        <v>3.6</v>
      </c>
      <c r="G170" s="124" t="s">
        <v>328</v>
      </c>
      <c r="H170" s="124" t="s">
        <v>328</v>
      </c>
      <c r="I170" s="124" t="s">
        <v>328</v>
      </c>
      <c r="J170" s="124" t="s">
        <v>328</v>
      </c>
      <c r="K170" s="124" t="s">
        <v>328</v>
      </c>
      <c r="L170" s="126"/>
      <c r="M170" s="126"/>
      <c r="N170" s="124" t="s">
        <v>328</v>
      </c>
      <c r="O170" s="126"/>
      <c r="P170" s="126"/>
      <c r="Q170" s="126"/>
      <c r="R170" s="126"/>
    </row>
    <row r="171" spans="1:18" s="53" customFormat="1" ht="15" customHeight="1" x14ac:dyDescent="0.2">
      <c r="A171" s="11">
        <v>50</v>
      </c>
      <c r="B171" s="12">
        <v>41984</v>
      </c>
      <c r="C171" s="11">
        <v>17213607</v>
      </c>
      <c r="D171" s="13" t="s">
        <v>242</v>
      </c>
      <c r="E171" s="126" t="s">
        <v>127</v>
      </c>
      <c r="F171" s="128">
        <v>10.51</v>
      </c>
      <c r="G171" s="126" t="s">
        <v>127</v>
      </c>
      <c r="H171" s="126" t="s">
        <v>127</v>
      </c>
      <c r="I171" s="126" t="s">
        <v>127</v>
      </c>
      <c r="J171" s="126" t="s">
        <v>127</v>
      </c>
      <c r="K171" s="126" t="s">
        <v>127</v>
      </c>
      <c r="L171" s="126" t="s">
        <v>127</v>
      </c>
      <c r="M171" s="126" t="s">
        <v>127</v>
      </c>
      <c r="N171" s="126"/>
      <c r="O171" s="126">
        <v>1.68</v>
      </c>
      <c r="P171" s="126" t="s">
        <v>127</v>
      </c>
      <c r="Q171" s="126" t="s">
        <v>127</v>
      </c>
      <c r="R171" s="126" t="s">
        <v>127</v>
      </c>
    </row>
    <row r="172" spans="1:18" s="53" customFormat="1" x14ac:dyDescent="0.2">
      <c r="A172" s="11">
        <v>50</v>
      </c>
      <c r="B172" s="12">
        <v>42912</v>
      </c>
      <c r="C172" s="11">
        <v>17213607</v>
      </c>
      <c r="D172" s="13" t="s">
        <v>242</v>
      </c>
      <c r="E172" s="129" t="s">
        <v>133</v>
      </c>
      <c r="F172" s="129">
        <v>4.3</v>
      </c>
      <c r="G172" s="129" t="s">
        <v>131</v>
      </c>
      <c r="H172" s="129">
        <v>0.9</v>
      </c>
      <c r="I172" s="129">
        <v>0.74</v>
      </c>
      <c r="J172" s="126" t="s">
        <v>127</v>
      </c>
      <c r="K172" s="126" t="s">
        <v>127</v>
      </c>
      <c r="L172" s="126" t="s">
        <v>127</v>
      </c>
      <c r="M172" s="126" t="s">
        <v>127</v>
      </c>
      <c r="N172" s="126" t="s">
        <v>127</v>
      </c>
      <c r="O172" s="126"/>
      <c r="P172" s="126"/>
      <c r="Q172" s="126"/>
      <c r="R172" s="126"/>
    </row>
    <row r="173" spans="1:18" s="53" customFormat="1" x14ac:dyDescent="0.2">
      <c r="A173" s="11">
        <v>50</v>
      </c>
      <c r="B173" s="12">
        <v>43205</v>
      </c>
      <c r="C173" s="11">
        <v>17213607</v>
      </c>
      <c r="D173" s="13" t="s">
        <v>242</v>
      </c>
      <c r="E173" s="129" t="s">
        <v>133</v>
      </c>
      <c r="F173" s="129">
        <v>5.6</v>
      </c>
      <c r="G173" s="126" t="s">
        <v>131</v>
      </c>
      <c r="H173" s="126">
        <v>1.1000000000000001</v>
      </c>
      <c r="I173" s="126">
        <v>0.6</v>
      </c>
      <c r="J173" s="126" t="s">
        <v>127</v>
      </c>
      <c r="K173" s="126" t="s">
        <v>127</v>
      </c>
      <c r="L173" s="126" t="s">
        <v>127</v>
      </c>
      <c r="M173" s="126" t="s">
        <v>127</v>
      </c>
      <c r="N173" s="126"/>
      <c r="O173" s="126"/>
      <c r="P173" s="126"/>
      <c r="Q173" s="126"/>
      <c r="R173" s="126"/>
    </row>
    <row r="174" spans="1:18" s="53" customFormat="1" x14ac:dyDescent="0.2">
      <c r="A174" s="11">
        <v>51</v>
      </c>
      <c r="B174" s="12">
        <v>41812</v>
      </c>
      <c r="C174" s="11">
        <v>17213608</v>
      </c>
      <c r="D174" s="13" t="s">
        <v>244</v>
      </c>
      <c r="E174" s="126" t="s">
        <v>127</v>
      </c>
      <c r="F174" s="129">
        <v>0.26500000000000001</v>
      </c>
      <c r="G174" s="126" t="s">
        <v>127</v>
      </c>
      <c r="H174" s="126" t="s">
        <v>127</v>
      </c>
      <c r="I174" s="126" t="s">
        <v>127</v>
      </c>
      <c r="J174" s="126" t="s">
        <v>127</v>
      </c>
      <c r="K174" s="126" t="s">
        <v>127</v>
      </c>
      <c r="L174" s="126" t="s">
        <v>127</v>
      </c>
      <c r="M174" s="126" t="s">
        <v>127</v>
      </c>
      <c r="N174" s="126"/>
      <c r="O174" s="126" t="s">
        <v>127</v>
      </c>
      <c r="P174" s="126" t="s">
        <v>127</v>
      </c>
      <c r="Q174" s="126" t="s">
        <v>127</v>
      </c>
      <c r="R174" s="126"/>
    </row>
    <row r="175" spans="1:18" s="53" customFormat="1" x14ac:dyDescent="0.2">
      <c r="A175" s="11">
        <v>51</v>
      </c>
      <c r="B175" s="12">
        <v>41862</v>
      </c>
      <c r="C175" s="11">
        <v>17213608</v>
      </c>
      <c r="D175" s="13" t="s">
        <v>244</v>
      </c>
      <c r="E175" s="129">
        <v>0.35</v>
      </c>
      <c r="F175" s="129">
        <v>0.55000000000000004</v>
      </c>
      <c r="G175" s="126" t="s">
        <v>127</v>
      </c>
      <c r="H175" s="126" t="s">
        <v>127</v>
      </c>
      <c r="I175" s="126" t="s">
        <v>153</v>
      </c>
      <c r="J175" s="126" t="s">
        <v>127</v>
      </c>
      <c r="K175" s="126" t="s">
        <v>127</v>
      </c>
      <c r="L175" s="126" t="s">
        <v>127</v>
      </c>
      <c r="M175" s="126" t="s">
        <v>127</v>
      </c>
      <c r="N175" s="126"/>
      <c r="O175" s="126" t="s">
        <v>127</v>
      </c>
      <c r="P175" s="126" t="s">
        <v>127</v>
      </c>
      <c r="Q175" s="126" t="s">
        <v>127</v>
      </c>
      <c r="R175" s="126"/>
    </row>
    <row r="176" spans="1:18" s="53" customFormat="1" x14ac:dyDescent="0.2">
      <c r="A176" s="11">
        <v>51</v>
      </c>
      <c r="B176" s="12">
        <v>42162</v>
      </c>
      <c r="C176" s="11">
        <v>17213608</v>
      </c>
      <c r="D176" s="13" t="s">
        <v>244</v>
      </c>
      <c r="E176" s="126" t="s">
        <v>127</v>
      </c>
      <c r="F176" s="129" t="s">
        <v>133</v>
      </c>
      <c r="G176" s="126" t="s">
        <v>127</v>
      </c>
      <c r="H176" s="126" t="s">
        <v>127</v>
      </c>
      <c r="I176" s="126" t="s">
        <v>127</v>
      </c>
      <c r="J176" s="126" t="s">
        <v>127</v>
      </c>
      <c r="K176" s="126" t="s">
        <v>127</v>
      </c>
      <c r="L176" s="126" t="s">
        <v>127</v>
      </c>
      <c r="M176" s="126" t="s">
        <v>127</v>
      </c>
      <c r="N176" s="126"/>
      <c r="O176" s="129" t="s">
        <v>295</v>
      </c>
      <c r="P176" s="129" t="s">
        <v>295</v>
      </c>
      <c r="Q176" s="129" t="s">
        <v>295</v>
      </c>
      <c r="R176" s="126" t="s">
        <v>127</v>
      </c>
    </row>
    <row r="177" spans="1:18" s="53" customFormat="1" ht="15" customHeight="1" x14ac:dyDescent="0.2">
      <c r="A177" s="11">
        <v>51</v>
      </c>
      <c r="B177" s="12">
        <v>42878</v>
      </c>
      <c r="C177" s="11">
        <v>17213608</v>
      </c>
      <c r="D177" s="13" t="s">
        <v>244</v>
      </c>
      <c r="E177" s="129" t="s">
        <v>131</v>
      </c>
      <c r="F177" s="129" t="s">
        <v>133</v>
      </c>
      <c r="G177" s="126" t="s">
        <v>127</v>
      </c>
      <c r="H177" s="126" t="s">
        <v>127</v>
      </c>
      <c r="I177" s="126" t="s">
        <v>127</v>
      </c>
      <c r="J177" s="126" t="s">
        <v>127</v>
      </c>
      <c r="K177" s="126" t="s">
        <v>127</v>
      </c>
      <c r="L177" s="126" t="s">
        <v>127</v>
      </c>
      <c r="M177" s="126" t="s">
        <v>127</v>
      </c>
      <c r="N177" s="126" t="s">
        <v>127</v>
      </c>
      <c r="O177" s="126"/>
      <c r="P177" s="126"/>
      <c r="Q177" s="126"/>
      <c r="R177" s="126"/>
    </row>
    <row r="178" spans="1:18" s="53" customFormat="1" ht="15" customHeight="1" x14ac:dyDescent="0.2">
      <c r="A178" s="11">
        <v>51</v>
      </c>
      <c r="B178" s="12">
        <v>43222</v>
      </c>
      <c r="C178" s="11">
        <v>17213608</v>
      </c>
      <c r="D178" s="13" t="s">
        <v>244</v>
      </c>
      <c r="E178" s="129" t="s">
        <v>133</v>
      </c>
      <c r="F178" s="129" t="s">
        <v>133</v>
      </c>
      <c r="G178" s="126" t="s">
        <v>127</v>
      </c>
      <c r="H178" s="126" t="s">
        <v>127</v>
      </c>
      <c r="I178" s="126" t="s">
        <v>127</v>
      </c>
      <c r="J178" s="126" t="s">
        <v>127</v>
      </c>
      <c r="K178" s="126" t="s">
        <v>127</v>
      </c>
      <c r="L178" s="126" t="s">
        <v>127</v>
      </c>
      <c r="M178" s="126" t="s">
        <v>127</v>
      </c>
      <c r="N178" s="126" t="s">
        <v>127</v>
      </c>
      <c r="O178" s="126"/>
      <c r="P178" s="126"/>
      <c r="Q178" s="126"/>
      <c r="R178" s="126"/>
    </row>
    <row r="179" spans="1:18" s="53" customFormat="1" ht="15" customHeight="1" x14ac:dyDescent="0.2">
      <c r="A179" s="11">
        <v>51</v>
      </c>
      <c r="B179" s="12">
        <v>43515</v>
      </c>
      <c r="C179" s="11">
        <v>17213608</v>
      </c>
      <c r="D179" s="13" t="s">
        <v>244</v>
      </c>
      <c r="E179" s="120" t="s">
        <v>133</v>
      </c>
      <c r="F179" s="112">
        <v>1.4</v>
      </c>
      <c r="G179" s="126" t="s">
        <v>127</v>
      </c>
      <c r="H179" s="126" t="s">
        <v>127</v>
      </c>
      <c r="I179" s="126" t="s">
        <v>127</v>
      </c>
      <c r="J179" s="126" t="s">
        <v>127</v>
      </c>
      <c r="K179" s="126" t="s">
        <v>127</v>
      </c>
      <c r="L179" s="126" t="s">
        <v>127</v>
      </c>
      <c r="M179" s="126" t="s">
        <v>127</v>
      </c>
      <c r="N179" s="126" t="s">
        <v>127</v>
      </c>
      <c r="O179" s="126"/>
      <c r="P179" s="126"/>
      <c r="Q179" s="126"/>
      <c r="R179" s="126"/>
    </row>
    <row r="180" spans="1:18" s="53" customFormat="1" x14ac:dyDescent="0.2">
      <c r="A180" s="11">
        <v>52</v>
      </c>
      <c r="B180" s="12">
        <v>41529</v>
      </c>
      <c r="C180" s="11">
        <v>17213609</v>
      </c>
      <c r="D180" s="13" t="s">
        <v>246</v>
      </c>
      <c r="E180" s="129">
        <v>116</v>
      </c>
      <c r="F180" s="129">
        <v>1576</v>
      </c>
      <c r="G180" s="129">
        <v>0.1</v>
      </c>
      <c r="H180" s="126" t="s">
        <v>127</v>
      </c>
      <c r="I180" s="126" t="s">
        <v>127</v>
      </c>
      <c r="J180" s="126" t="s">
        <v>127</v>
      </c>
      <c r="K180" s="126" t="s">
        <v>127</v>
      </c>
      <c r="L180" s="126" t="s">
        <v>127</v>
      </c>
      <c r="M180" s="126" t="s">
        <v>127</v>
      </c>
      <c r="N180" s="126"/>
      <c r="O180" s="126"/>
      <c r="P180" s="126"/>
      <c r="Q180" s="126"/>
      <c r="R180" s="126"/>
    </row>
    <row r="181" spans="1:18" s="53" customFormat="1" x14ac:dyDescent="0.2">
      <c r="A181" s="11">
        <v>52</v>
      </c>
      <c r="B181" s="12">
        <v>41653</v>
      </c>
      <c r="C181" s="11">
        <v>17213609</v>
      </c>
      <c r="D181" s="13" t="s">
        <v>246</v>
      </c>
      <c r="E181" s="126" t="s">
        <v>127</v>
      </c>
      <c r="F181" s="126" t="s">
        <v>127</v>
      </c>
      <c r="G181" s="126" t="s">
        <v>127</v>
      </c>
      <c r="H181" s="126" t="s">
        <v>127</v>
      </c>
      <c r="I181" s="126" t="s">
        <v>127</v>
      </c>
      <c r="J181" s="126" t="s">
        <v>127</v>
      </c>
      <c r="K181" s="126" t="s">
        <v>127</v>
      </c>
      <c r="L181" s="126" t="s">
        <v>127</v>
      </c>
      <c r="M181" s="126" t="s">
        <v>127</v>
      </c>
      <c r="N181" s="126"/>
      <c r="O181" s="126"/>
      <c r="P181" s="126"/>
      <c r="Q181" s="126"/>
      <c r="R181" s="126"/>
    </row>
    <row r="182" spans="1:18" s="53" customFormat="1" x14ac:dyDescent="0.2">
      <c r="A182" s="11">
        <v>52</v>
      </c>
      <c r="B182" s="12">
        <v>41703</v>
      </c>
      <c r="C182" s="11">
        <v>17213609</v>
      </c>
      <c r="D182" s="13" t="s">
        <v>246</v>
      </c>
      <c r="E182" s="126" t="s">
        <v>127</v>
      </c>
      <c r="F182" s="126" t="s">
        <v>127</v>
      </c>
      <c r="G182" s="129" t="s">
        <v>131</v>
      </c>
      <c r="H182" s="126" t="s">
        <v>127</v>
      </c>
      <c r="I182" s="126" t="s">
        <v>127</v>
      </c>
      <c r="J182" s="126" t="s">
        <v>127</v>
      </c>
      <c r="K182" s="126" t="s">
        <v>127</v>
      </c>
      <c r="L182" s="126" t="s">
        <v>127</v>
      </c>
      <c r="M182" s="126" t="s">
        <v>127</v>
      </c>
      <c r="N182" s="126"/>
      <c r="O182" s="126"/>
      <c r="P182" s="126"/>
      <c r="Q182" s="126"/>
      <c r="R182" s="126"/>
    </row>
    <row r="183" spans="1:18" s="53" customFormat="1" x14ac:dyDescent="0.2">
      <c r="A183" s="11">
        <v>52</v>
      </c>
      <c r="B183" s="12">
        <v>42162</v>
      </c>
      <c r="C183" s="11">
        <v>17213609</v>
      </c>
      <c r="D183" s="13" t="s">
        <v>246</v>
      </c>
      <c r="E183" s="126" t="s">
        <v>127</v>
      </c>
      <c r="F183" s="129" t="s">
        <v>133</v>
      </c>
      <c r="G183" s="126" t="s">
        <v>127</v>
      </c>
      <c r="H183" s="126" t="s">
        <v>127</v>
      </c>
      <c r="I183" s="126" t="s">
        <v>127</v>
      </c>
      <c r="J183" s="126" t="s">
        <v>127</v>
      </c>
      <c r="K183" s="126" t="s">
        <v>127</v>
      </c>
      <c r="L183" s="126" t="s">
        <v>127</v>
      </c>
      <c r="M183" s="126" t="s">
        <v>127</v>
      </c>
      <c r="N183" s="126"/>
      <c r="O183" s="129" t="s">
        <v>295</v>
      </c>
      <c r="P183" s="129" t="s">
        <v>295</v>
      </c>
      <c r="Q183" s="129" t="s">
        <v>295</v>
      </c>
      <c r="R183" s="126" t="s">
        <v>127</v>
      </c>
    </row>
    <row r="184" spans="1:18" s="53" customFormat="1" x14ac:dyDescent="0.2">
      <c r="A184" s="11">
        <v>52</v>
      </c>
      <c r="B184" s="12">
        <v>42878</v>
      </c>
      <c r="C184" s="11">
        <v>17213609</v>
      </c>
      <c r="D184" s="13" t="s">
        <v>246</v>
      </c>
      <c r="E184" s="126" t="s">
        <v>127</v>
      </c>
      <c r="F184" s="126" t="s">
        <v>127</v>
      </c>
      <c r="G184" s="126" t="s">
        <v>127</v>
      </c>
      <c r="H184" s="126" t="s">
        <v>127</v>
      </c>
      <c r="I184" s="126" t="s">
        <v>127</v>
      </c>
      <c r="J184" s="126" t="s">
        <v>127</v>
      </c>
      <c r="K184" s="126" t="s">
        <v>127</v>
      </c>
      <c r="L184" s="126" t="s">
        <v>127</v>
      </c>
      <c r="M184" s="126" t="s">
        <v>127</v>
      </c>
      <c r="N184" s="126" t="s">
        <v>127</v>
      </c>
      <c r="O184" s="126"/>
      <c r="P184" s="126"/>
      <c r="Q184" s="126"/>
      <c r="R184" s="126"/>
    </row>
    <row r="185" spans="1:18" s="53" customFormat="1" x14ac:dyDescent="0.2">
      <c r="A185" s="11">
        <v>52</v>
      </c>
      <c r="B185" s="12">
        <v>43222</v>
      </c>
      <c r="C185" s="11">
        <v>17213609</v>
      </c>
      <c r="D185" s="13" t="s">
        <v>246</v>
      </c>
      <c r="E185" s="129" t="s">
        <v>133</v>
      </c>
      <c r="F185" s="129" t="s">
        <v>133</v>
      </c>
      <c r="G185" s="126" t="s">
        <v>127</v>
      </c>
      <c r="H185" s="126" t="s">
        <v>127</v>
      </c>
      <c r="I185" s="126" t="s">
        <v>127</v>
      </c>
      <c r="J185" s="126" t="s">
        <v>127</v>
      </c>
      <c r="K185" s="126" t="s">
        <v>127</v>
      </c>
      <c r="L185" s="126" t="s">
        <v>127</v>
      </c>
      <c r="M185" s="126" t="s">
        <v>127</v>
      </c>
      <c r="N185" s="126" t="s">
        <v>127</v>
      </c>
      <c r="O185" s="126"/>
      <c r="P185" s="126"/>
      <c r="Q185" s="126"/>
      <c r="R185" s="126"/>
    </row>
    <row r="186" spans="1:18" s="53" customFormat="1" x14ac:dyDescent="0.2">
      <c r="A186" s="11">
        <v>52</v>
      </c>
      <c r="B186" s="12">
        <v>43515</v>
      </c>
      <c r="C186" s="11">
        <v>17213609</v>
      </c>
      <c r="D186" s="13" t="s">
        <v>246</v>
      </c>
      <c r="E186" s="120" t="s">
        <v>131</v>
      </c>
      <c r="F186" s="120" t="s">
        <v>133</v>
      </c>
      <c r="G186" s="126" t="s">
        <v>127</v>
      </c>
      <c r="H186" s="126" t="s">
        <v>127</v>
      </c>
      <c r="I186" s="126" t="s">
        <v>127</v>
      </c>
      <c r="J186" s="126" t="s">
        <v>127</v>
      </c>
      <c r="K186" s="126" t="s">
        <v>127</v>
      </c>
      <c r="L186" s="126" t="s">
        <v>127</v>
      </c>
      <c r="M186" s="126" t="s">
        <v>127</v>
      </c>
      <c r="N186" s="126" t="s">
        <v>127</v>
      </c>
      <c r="O186" s="126"/>
      <c r="P186" s="126"/>
      <c r="Q186" s="126"/>
      <c r="R186" s="126"/>
    </row>
    <row r="187" spans="1:18" s="53" customFormat="1" ht="15" customHeight="1" x14ac:dyDescent="0.35">
      <c r="A187" s="11">
        <v>53</v>
      </c>
      <c r="B187" s="12">
        <v>40636</v>
      </c>
      <c r="C187" s="11">
        <v>17213702</v>
      </c>
      <c r="D187" s="13" t="s">
        <v>247</v>
      </c>
      <c r="E187" s="124" t="s">
        <v>328</v>
      </c>
      <c r="F187" s="124" t="s">
        <v>328</v>
      </c>
      <c r="G187" s="124" t="s">
        <v>328</v>
      </c>
      <c r="H187" s="124" t="s">
        <v>328</v>
      </c>
      <c r="I187" s="124" t="s">
        <v>328</v>
      </c>
      <c r="J187" s="124" t="s">
        <v>328</v>
      </c>
      <c r="K187" s="124" t="s">
        <v>328</v>
      </c>
      <c r="L187" s="126"/>
      <c r="M187" s="126"/>
      <c r="N187" s="124" t="s">
        <v>328</v>
      </c>
      <c r="O187" s="126"/>
      <c r="P187" s="126"/>
      <c r="Q187" s="126"/>
      <c r="R187" s="126"/>
    </row>
    <row r="188" spans="1:18" s="53" customFormat="1" ht="15" customHeight="1" x14ac:dyDescent="0.2">
      <c r="A188" s="11">
        <v>53</v>
      </c>
      <c r="B188" s="12">
        <v>42157</v>
      </c>
      <c r="C188" s="11">
        <v>17213702</v>
      </c>
      <c r="D188" s="13" t="s">
        <v>247</v>
      </c>
      <c r="E188" s="126" t="s">
        <v>127</v>
      </c>
      <c r="F188" s="126" t="s">
        <v>127</v>
      </c>
      <c r="G188" s="126" t="s">
        <v>127</v>
      </c>
      <c r="H188" s="126" t="s">
        <v>127</v>
      </c>
      <c r="I188" s="126" t="s">
        <v>127</v>
      </c>
      <c r="J188" s="126" t="s">
        <v>127</v>
      </c>
      <c r="K188" s="126" t="s">
        <v>127</v>
      </c>
      <c r="L188" s="126" t="s">
        <v>127</v>
      </c>
      <c r="M188" s="126" t="s">
        <v>127</v>
      </c>
      <c r="N188" s="126"/>
      <c r="O188" s="129" t="s">
        <v>295</v>
      </c>
      <c r="P188" s="129" t="s">
        <v>295</v>
      </c>
      <c r="Q188" s="129" t="s">
        <v>295</v>
      </c>
      <c r="R188" s="126" t="s">
        <v>127</v>
      </c>
    </row>
    <row r="189" spans="1:18" s="53" customFormat="1" ht="15" customHeight="1" x14ac:dyDescent="0.2">
      <c r="A189" s="11">
        <v>53</v>
      </c>
      <c r="B189" s="12">
        <v>42914</v>
      </c>
      <c r="C189" s="11">
        <v>17213702</v>
      </c>
      <c r="D189" s="17" t="s">
        <v>247</v>
      </c>
      <c r="E189" s="126" t="s">
        <v>127</v>
      </c>
      <c r="F189" s="126" t="s">
        <v>127</v>
      </c>
      <c r="G189" s="126" t="s">
        <v>127</v>
      </c>
      <c r="H189" s="126" t="s">
        <v>127</v>
      </c>
      <c r="I189" s="126" t="s">
        <v>127</v>
      </c>
      <c r="J189" s="126" t="s">
        <v>127</v>
      </c>
      <c r="K189" s="126" t="s">
        <v>127</v>
      </c>
      <c r="L189" s="126" t="s">
        <v>127</v>
      </c>
      <c r="M189" s="126" t="s">
        <v>127</v>
      </c>
      <c r="N189" s="126" t="s">
        <v>127</v>
      </c>
      <c r="O189" s="126"/>
      <c r="P189" s="126"/>
      <c r="Q189" s="126"/>
      <c r="R189" s="126"/>
    </row>
    <row r="190" spans="1:18" s="53" customFormat="1" ht="15" customHeight="1" x14ac:dyDescent="0.2">
      <c r="A190" s="3">
        <v>55</v>
      </c>
      <c r="B190" s="19">
        <v>43532</v>
      </c>
      <c r="C190" s="3">
        <v>17313404</v>
      </c>
      <c r="D190" s="17" t="s">
        <v>249</v>
      </c>
      <c r="E190" s="126" t="s">
        <v>127</v>
      </c>
      <c r="F190" s="120">
        <v>4.9000000000000004</v>
      </c>
      <c r="G190" s="126" t="s">
        <v>127</v>
      </c>
      <c r="H190" s="120" t="s">
        <v>156</v>
      </c>
      <c r="I190" s="120" t="s">
        <v>156</v>
      </c>
      <c r="J190" s="126" t="s">
        <v>127</v>
      </c>
      <c r="K190" s="126" t="s">
        <v>127</v>
      </c>
      <c r="L190" s="126" t="s">
        <v>127</v>
      </c>
      <c r="M190" s="126" t="s">
        <v>127</v>
      </c>
      <c r="N190" s="126" t="s">
        <v>127</v>
      </c>
      <c r="O190" s="126"/>
      <c r="P190" s="126"/>
      <c r="Q190" s="126"/>
      <c r="R190" s="126"/>
    </row>
    <row r="191" spans="1:18" s="53" customFormat="1" ht="15" customHeight="1" x14ac:dyDescent="0.2">
      <c r="A191" s="3">
        <v>56</v>
      </c>
      <c r="B191" s="19">
        <v>43533</v>
      </c>
      <c r="C191" s="3">
        <v>17313405</v>
      </c>
      <c r="D191" s="17" t="s">
        <v>251</v>
      </c>
      <c r="E191" s="126" t="s">
        <v>127</v>
      </c>
      <c r="F191" s="126" t="s">
        <v>127</v>
      </c>
      <c r="G191" s="126" t="s">
        <v>127</v>
      </c>
      <c r="H191" s="126" t="s">
        <v>127</v>
      </c>
      <c r="I191" s="126" t="s">
        <v>127</v>
      </c>
      <c r="J191" s="126" t="s">
        <v>127</v>
      </c>
      <c r="K191" s="126" t="s">
        <v>127</v>
      </c>
      <c r="L191" s="126" t="s">
        <v>127</v>
      </c>
      <c r="M191" s="126" t="s">
        <v>127</v>
      </c>
      <c r="N191" s="126" t="s">
        <v>127</v>
      </c>
      <c r="O191" s="126"/>
      <c r="P191" s="126"/>
      <c r="Q191" s="126"/>
      <c r="R191" s="126"/>
    </row>
    <row r="192" spans="1:18" s="53" customFormat="1" ht="15" customHeight="1" x14ac:dyDescent="0.35">
      <c r="A192" s="11">
        <v>57</v>
      </c>
      <c r="B192" s="12">
        <v>40358</v>
      </c>
      <c r="C192" s="11">
        <v>17313603</v>
      </c>
      <c r="D192" s="13" t="s">
        <v>253</v>
      </c>
      <c r="E192" s="124" t="s">
        <v>328</v>
      </c>
      <c r="F192" s="124" t="s">
        <v>328</v>
      </c>
      <c r="G192" s="124" t="s">
        <v>328</v>
      </c>
      <c r="H192" s="124" t="s">
        <v>328</v>
      </c>
      <c r="I192" s="124" t="s">
        <v>328</v>
      </c>
      <c r="J192" s="124" t="s">
        <v>328</v>
      </c>
      <c r="K192" s="124" t="s">
        <v>328</v>
      </c>
      <c r="L192" s="126"/>
      <c r="M192" s="126"/>
      <c r="N192" s="124" t="s">
        <v>328</v>
      </c>
      <c r="O192" s="126"/>
      <c r="P192" s="126"/>
      <c r="Q192" s="126"/>
      <c r="R192" s="126"/>
    </row>
    <row r="193" spans="1:18" s="53" customFormat="1" ht="15" customHeight="1" x14ac:dyDescent="0.2">
      <c r="A193" s="11">
        <v>57</v>
      </c>
      <c r="B193" s="12">
        <v>41416</v>
      </c>
      <c r="C193" s="11">
        <v>17313603</v>
      </c>
      <c r="D193" s="13" t="s">
        <v>253</v>
      </c>
      <c r="E193" s="126" t="s">
        <v>127</v>
      </c>
      <c r="F193" s="126" t="s">
        <v>127</v>
      </c>
      <c r="G193" s="126" t="s">
        <v>127</v>
      </c>
      <c r="H193" s="126" t="s">
        <v>127</v>
      </c>
      <c r="I193" s="126" t="s">
        <v>127</v>
      </c>
      <c r="J193" s="126" t="s">
        <v>127</v>
      </c>
      <c r="K193" s="126" t="s">
        <v>127</v>
      </c>
      <c r="L193" s="126" t="s">
        <v>127</v>
      </c>
      <c r="M193" s="126" t="s">
        <v>127</v>
      </c>
      <c r="N193" s="126"/>
      <c r="O193" s="126"/>
      <c r="P193" s="126"/>
      <c r="Q193" s="126"/>
      <c r="R193" s="126"/>
    </row>
    <row r="194" spans="1:18" s="53" customFormat="1" ht="14.25" customHeight="1" x14ac:dyDescent="0.35">
      <c r="A194" s="11">
        <v>58</v>
      </c>
      <c r="B194" s="12">
        <v>40618</v>
      </c>
      <c r="C194" s="11">
        <v>17313605</v>
      </c>
      <c r="D194" s="13" t="s">
        <v>254</v>
      </c>
      <c r="E194" s="124" t="s">
        <v>328</v>
      </c>
      <c r="F194" s="124">
        <v>51</v>
      </c>
      <c r="G194" s="124" t="s">
        <v>328</v>
      </c>
      <c r="H194" s="124">
        <v>6.7</v>
      </c>
      <c r="I194" s="124">
        <v>3.3</v>
      </c>
      <c r="J194" s="124" t="s">
        <v>328</v>
      </c>
      <c r="K194" s="124" t="s">
        <v>328</v>
      </c>
      <c r="L194" s="126"/>
      <c r="M194" s="126"/>
      <c r="N194" s="124" t="s">
        <v>328</v>
      </c>
      <c r="O194" s="126"/>
      <c r="P194" s="126"/>
      <c r="Q194" s="126"/>
      <c r="R194" s="126"/>
    </row>
    <row r="195" spans="1:18" s="53" customFormat="1" ht="15" customHeight="1" x14ac:dyDescent="0.2">
      <c r="A195" s="11">
        <v>58</v>
      </c>
      <c r="B195" s="12">
        <v>42157</v>
      </c>
      <c r="C195" s="11">
        <v>17313605</v>
      </c>
      <c r="D195" s="13" t="s">
        <v>254</v>
      </c>
      <c r="E195" s="129">
        <v>1.93</v>
      </c>
      <c r="F195" s="129">
        <v>52.01</v>
      </c>
      <c r="G195" s="129" t="s">
        <v>156</v>
      </c>
      <c r="H195" s="129">
        <v>8.4960000000000004</v>
      </c>
      <c r="I195" s="129">
        <v>7.1180000000000003</v>
      </c>
      <c r="J195" s="126" t="s">
        <v>127</v>
      </c>
      <c r="K195" s="129" t="s">
        <v>156</v>
      </c>
      <c r="L195" s="126" t="s">
        <v>127</v>
      </c>
      <c r="M195" s="126" t="s">
        <v>127</v>
      </c>
      <c r="N195" s="126"/>
      <c r="O195" s="129" t="s">
        <v>295</v>
      </c>
      <c r="P195" s="129" t="s">
        <v>295</v>
      </c>
      <c r="Q195" s="129" t="s">
        <v>295</v>
      </c>
      <c r="R195" s="126" t="s">
        <v>127</v>
      </c>
    </row>
    <row r="196" spans="1:18" s="53" customFormat="1" x14ac:dyDescent="0.2">
      <c r="A196" s="11">
        <v>58</v>
      </c>
      <c r="B196" s="12">
        <v>42911</v>
      </c>
      <c r="C196" s="11">
        <v>17313605</v>
      </c>
      <c r="D196" s="13" t="s">
        <v>254</v>
      </c>
      <c r="E196" s="129">
        <v>1.73</v>
      </c>
      <c r="F196" s="129">
        <v>53.9</v>
      </c>
      <c r="G196" s="126" t="s">
        <v>127</v>
      </c>
      <c r="H196" s="129">
        <v>3.4</v>
      </c>
      <c r="I196" s="129">
        <v>3.2</v>
      </c>
      <c r="J196" s="126" t="s">
        <v>127</v>
      </c>
      <c r="K196" s="126" t="s">
        <v>127</v>
      </c>
      <c r="L196" s="126" t="s">
        <v>127</v>
      </c>
      <c r="M196" s="126" t="s">
        <v>127</v>
      </c>
      <c r="N196" s="126" t="s">
        <v>127</v>
      </c>
      <c r="O196" s="126"/>
      <c r="P196" s="126"/>
      <c r="Q196" s="126"/>
      <c r="R196" s="126"/>
    </row>
    <row r="197" spans="1:18" s="53" customFormat="1" x14ac:dyDescent="0.2">
      <c r="A197" s="11">
        <v>58</v>
      </c>
      <c r="B197" s="12">
        <v>43202</v>
      </c>
      <c r="C197" s="11">
        <v>17313605</v>
      </c>
      <c r="D197" s="13" t="s">
        <v>254</v>
      </c>
      <c r="E197" s="129">
        <v>1.2</v>
      </c>
      <c r="F197" s="129">
        <v>97.6</v>
      </c>
      <c r="G197" s="126" t="s">
        <v>127</v>
      </c>
      <c r="H197" s="126">
        <v>8</v>
      </c>
      <c r="I197" s="126">
        <v>5</v>
      </c>
      <c r="J197" s="126" t="s">
        <v>127</v>
      </c>
      <c r="K197" s="126" t="s">
        <v>127</v>
      </c>
      <c r="L197" s="126" t="s">
        <v>127</v>
      </c>
      <c r="M197" s="126" t="s">
        <v>127</v>
      </c>
      <c r="N197" s="126" t="s">
        <v>127</v>
      </c>
      <c r="O197" s="126"/>
      <c r="P197" s="126"/>
      <c r="Q197" s="126"/>
      <c r="R197" s="126"/>
    </row>
    <row r="198" spans="1:18" s="53" customFormat="1" x14ac:dyDescent="0.2">
      <c r="A198" s="11">
        <v>58</v>
      </c>
      <c r="B198" s="12">
        <v>43516</v>
      </c>
      <c r="C198" s="11">
        <v>17313605</v>
      </c>
      <c r="D198" s="13" t="s">
        <v>254</v>
      </c>
      <c r="E198" s="112">
        <v>1.45</v>
      </c>
      <c r="F198" s="130">
        <v>57.1</v>
      </c>
      <c r="G198" s="126" t="s">
        <v>127</v>
      </c>
      <c r="H198" s="120">
        <v>1.96</v>
      </c>
      <c r="I198" s="120">
        <v>5.0999999999999996</v>
      </c>
      <c r="J198" s="126" t="s">
        <v>127</v>
      </c>
      <c r="K198" s="126" t="s">
        <v>127</v>
      </c>
      <c r="L198" s="126" t="s">
        <v>127</v>
      </c>
      <c r="M198" s="126" t="s">
        <v>127</v>
      </c>
      <c r="N198" s="126" t="s">
        <v>127</v>
      </c>
      <c r="O198" s="126"/>
      <c r="P198" s="126"/>
      <c r="Q198" s="126"/>
      <c r="R198" s="126"/>
    </row>
    <row r="199" spans="1:18" s="53" customFormat="1" ht="14.25" customHeight="1" x14ac:dyDescent="0.35">
      <c r="A199" s="11">
        <v>59</v>
      </c>
      <c r="B199" s="12">
        <v>40618</v>
      </c>
      <c r="C199" s="11">
        <v>17313606</v>
      </c>
      <c r="D199" s="13" t="s">
        <v>257</v>
      </c>
      <c r="E199" s="124" t="s">
        <v>328</v>
      </c>
      <c r="F199" s="124">
        <v>4.4000000000000004</v>
      </c>
      <c r="G199" s="124" t="s">
        <v>328</v>
      </c>
      <c r="H199" s="124">
        <v>2</v>
      </c>
      <c r="I199" s="124">
        <v>4</v>
      </c>
      <c r="J199" s="124" t="s">
        <v>328</v>
      </c>
      <c r="K199" s="124" t="s">
        <v>328</v>
      </c>
      <c r="L199" s="126"/>
      <c r="M199" s="126"/>
      <c r="N199" s="124">
        <v>2452</v>
      </c>
      <c r="O199" s="126"/>
      <c r="P199" s="126"/>
      <c r="Q199" s="126"/>
      <c r="R199" s="126"/>
    </row>
    <row r="200" spans="1:18" s="53" customFormat="1" ht="15" customHeight="1" x14ac:dyDescent="0.2">
      <c r="A200" s="11">
        <v>59</v>
      </c>
      <c r="B200" s="12">
        <v>42065</v>
      </c>
      <c r="C200" s="11">
        <v>17313606</v>
      </c>
      <c r="D200" s="13" t="s">
        <v>257</v>
      </c>
      <c r="E200" s="129">
        <v>4.2</v>
      </c>
      <c r="F200" s="128">
        <v>5.4980000000000002</v>
      </c>
      <c r="G200" s="129">
        <v>0.182</v>
      </c>
      <c r="H200" s="126">
        <v>5.6589999999999998</v>
      </c>
      <c r="I200" s="126">
        <v>5.875</v>
      </c>
      <c r="J200" s="126" t="s">
        <v>127</v>
      </c>
      <c r="K200" s="126" t="s">
        <v>127</v>
      </c>
      <c r="L200" s="126" t="s">
        <v>127</v>
      </c>
      <c r="M200" s="126" t="s">
        <v>127</v>
      </c>
      <c r="N200" s="126"/>
      <c r="O200" s="126" t="s">
        <v>127</v>
      </c>
      <c r="P200" s="126" t="s">
        <v>127</v>
      </c>
      <c r="Q200" s="126" t="s">
        <v>127</v>
      </c>
      <c r="R200" s="126">
        <v>200</v>
      </c>
    </row>
    <row r="201" spans="1:18" s="53" customFormat="1" x14ac:dyDescent="0.2">
      <c r="A201" s="11">
        <v>59</v>
      </c>
      <c r="B201" s="12">
        <v>42914</v>
      </c>
      <c r="C201" s="11">
        <v>17313606</v>
      </c>
      <c r="D201" s="13" t="s">
        <v>257</v>
      </c>
      <c r="E201" s="126" t="s">
        <v>127</v>
      </c>
      <c r="F201" s="129">
        <v>4.2</v>
      </c>
      <c r="G201" s="126" t="s">
        <v>127</v>
      </c>
      <c r="H201" s="126">
        <v>4.9000000000000004</v>
      </c>
      <c r="I201" s="126">
        <v>2.7</v>
      </c>
      <c r="J201" s="126" t="s">
        <v>156</v>
      </c>
      <c r="K201" s="126" t="s">
        <v>156</v>
      </c>
      <c r="L201" s="126" t="s">
        <v>127</v>
      </c>
      <c r="M201" s="126" t="s">
        <v>127</v>
      </c>
      <c r="N201" s="129">
        <v>756</v>
      </c>
      <c r="O201" s="126"/>
      <c r="P201" s="126"/>
      <c r="Q201" s="126"/>
      <c r="R201" s="126"/>
    </row>
    <row r="202" spans="1:18" s="53" customFormat="1" x14ac:dyDescent="0.2">
      <c r="A202" s="3">
        <v>59</v>
      </c>
      <c r="B202" s="12">
        <v>43206</v>
      </c>
      <c r="C202" s="11">
        <v>17313606</v>
      </c>
      <c r="D202" s="13" t="s">
        <v>257</v>
      </c>
      <c r="E202" s="129" t="s">
        <v>133</v>
      </c>
      <c r="F202" s="129">
        <v>7.3</v>
      </c>
      <c r="G202" s="126" t="s">
        <v>127</v>
      </c>
      <c r="H202" s="126">
        <v>4.2</v>
      </c>
      <c r="I202" s="126">
        <v>2.8</v>
      </c>
      <c r="J202" s="126" t="s">
        <v>127</v>
      </c>
      <c r="K202" s="126" t="s">
        <v>127</v>
      </c>
      <c r="L202" s="126" t="s">
        <v>127</v>
      </c>
      <c r="M202" s="126" t="s">
        <v>127</v>
      </c>
      <c r="N202" s="126">
        <v>330.4</v>
      </c>
      <c r="O202" s="126"/>
      <c r="P202" s="126"/>
      <c r="Q202" s="126"/>
      <c r="R202" s="126"/>
    </row>
    <row r="203" spans="1:18" s="53" customFormat="1" ht="14.25" customHeight="1" x14ac:dyDescent="0.35">
      <c r="A203" s="11">
        <v>60</v>
      </c>
      <c r="B203" s="12">
        <v>40616</v>
      </c>
      <c r="C203" s="11">
        <v>17313608</v>
      </c>
      <c r="D203" s="13" t="s">
        <v>258</v>
      </c>
      <c r="E203" s="124" t="s">
        <v>328</v>
      </c>
      <c r="F203" s="124">
        <v>12</v>
      </c>
      <c r="G203" s="124" t="s">
        <v>328</v>
      </c>
      <c r="H203" s="124">
        <v>0.4</v>
      </c>
      <c r="I203" s="124" t="s">
        <v>328</v>
      </c>
      <c r="J203" s="124" t="s">
        <v>328</v>
      </c>
      <c r="K203" s="124" t="s">
        <v>328</v>
      </c>
      <c r="L203" s="126"/>
      <c r="M203" s="126"/>
      <c r="N203" s="124">
        <v>0.6</v>
      </c>
      <c r="O203" s="126"/>
      <c r="P203" s="126"/>
      <c r="Q203" s="126"/>
      <c r="R203" s="126"/>
    </row>
    <row r="204" spans="1:18" s="53" customFormat="1" ht="15" customHeight="1" x14ac:dyDescent="0.2">
      <c r="A204" s="11">
        <v>60</v>
      </c>
      <c r="B204" s="12">
        <v>42064</v>
      </c>
      <c r="C204" s="11">
        <v>17313608</v>
      </c>
      <c r="D204" s="13" t="s">
        <v>258</v>
      </c>
      <c r="E204" s="129">
        <v>1.4</v>
      </c>
      <c r="F204" s="128">
        <v>48.462000000000003</v>
      </c>
      <c r="G204" s="126">
        <v>0.42599999999999999</v>
      </c>
      <c r="H204" s="126">
        <v>0.85399999999999998</v>
      </c>
      <c r="I204" s="128">
        <v>0.77500000000000002</v>
      </c>
      <c r="J204" s="126" t="s">
        <v>153</v>
      </c>
      <c r="K204" s="126" t="s">
        <v>153</v>
      </c>
      <c r="L204" s="126" t="s">
        <v>127</v>
      </c>
      <c r="M204" s="126" t="s">
        <v>127</v>
      </c>
      <c r="N204" s="126"/>
      <c r="O204" s="126" t="s">
        <v>127</v>
      </c>
      <c r="P204" s="126" t="s">
        <v>127</v>
      </c>
      <c r="Q204" s="126" t="s">
        <v>127</v>
      </c>
      <c r="R204" s="126" t="s">
        <v>127</v>
      </c>
    </row>
    <row r="205" spans="1:18" s="53" customFormat="1" x14ac:dyDescent="0.2">
      <c r="A205" s="11">
        <v>60</v>
      </c>
      <c r="B205" s="12">
        <v>42913</v>
      </c>
      <c r="C205" s="11">
        <v>17313608</v>
      </c>
      <c r="D205" s="13" t="s">
        <v>258</v>
      </c>
      <c r="E205" s="129">
        <v>3.1</v>
      </c>
      <c r="F205" s="129">
        <v>49.8</v>
      </c>
      <c r="G205" s="126" t="s">
        <v>127</v>
      </c>
      <c r="H205" s="129">
        <v>1.95</v>
      </c>
      <c r="I205" s="129">
        <v>2.4</v>
      </c>
      <c r="J205" s="126" t="s">
        <v>127</v>
      </c>
      <c r="K205" s="126" t="s">
        <v>127</v>
      </c>
      <c r="L205" s="126" t="s">
        <v>127</v>
      </c>
      <c r="M205" s="126" t="s">
        <v>127</v>
      </c>
      <c r="N205" s="126" t="s">
        <v>127</v>
      </c>
      <c r="O205" s="126"/>
      <c r="P205" s="126"/>
      <c r="Q205" s="126"/>
      <c r="R205" s="126"/>
    </row>
    <row r="206" spans="1:18" s="53" customFormat="1" x14ac:dyDescent="0.2">
      <c r="A206" s="3">
        <v>60</v>
      </c>
      <c r="B206" s="12">
        <v>43206</v>
      </c>
      <c r="C206" s="11">
        <v>17313608</v>
      </c>
      <c r="D206" s="13" t="s">
        <v>258</v>
      </c>
      <c r="E206" s="129">
        <v>2.6</v>
      </c>
      <c r="F206" s="129">
        <v>77.599999999999994</v>
      </c>
      <c r="G206" s="126" t="s">
        <v>127</v>
      </c>
      <c r="H206" s="126">
        <v>2</v>
      </c>
      <c r="I206" s="126">
        <v>1.4</v>
      </c>
      <c r="J206" s="126" t="s">
        <v>127</v>
      </c>
      <c r="K206" s="126" t="s">
        <v>127</v>
      </c>
      <c r="L206" s="126" t="s">
        <v>127</v>
      </c>
      <c r="M206" s="126" t="s">
        <v>127</v>
      </c>
      <c r="N206" s="126" t="s">
        <v>127</v>
      </c>
      <c r="O206" s="126"/>
      <c r="P206" s="126"/>
      <c r="Q206" s="126"/>
      <c r="R206" s="126"/>
    </row>
    <row r="207" spans="1:18" s="53" customFormat="1" ht="14.25" customHeight="1" x14ac:dyDescent="0.35">
      <c r="A207" s="11">
        <v>61</v>
      </c>
      <c r="B207" s="12">
        <v>40629</v>
      </c>
      <c r="C207" s="11">
        <v>17313610</v>
      </c>
      <c r="D207" s="13" t="s">
        <v>260</v>
      </c>
      <c r="E207" s="124">
        <v>6.2</v>
      </c>
      <c r="F207" s="124">
        <v>129</v>
      </c>
      <c r="G207" s="124" t="s">
        <v>328</v>
      </c>
      <c r="H207" s="124" t="s">
        <v>328</v>
      </c>
      <c r="I207" s="124" t="s">
        <v>328</v>
      </c>
      <c r="J207" s="124">
        <v>11</v>
      </c>
      <c r="K207" s="124">
        <v>5.3</v>
      </c>
      <c r="L207" s="126"/>
      <c r="M207" s="126"/>
      <c r="N207" s="124" t="s">
        <v>328</v>
      </c>
      <c r="O207" s="126"/>
      <c r="P207" s="126"/>
      <c r="Q207" s="126"/>
      <c r="R207" s="126"/>
    </row>
    <row r="208" spans="1:18" s="53" customFormat="1" ht="15" customHeight="1" x14ac:dyDescent="0.2">
      <c r="A208" s="11">
        <v>61</v>
      </c>
      <c r="B208" s="12">
        <v>42064</v>
      </c>
      <c r="C208" s="11">
        <v>17313610</v>
      </c>
      <c r="D208" s="13" t="s">
        <v>260</v>
      </c>
      <c r="E208" s="129">
        <v>0.5</v>
      </c>
      <c r="F208" s="128">
        <v>72.400000000000006</v>
      </c>
      <c r="G208" s="126">
        <v>0.31</v>
      </c>
      <c r="H208" s="126">
        <v>4.2039999999999997</v>
      </c>
      <c r="I208" s="128">
        <v>2.8450000000000002</v>
      </c>
      <c r="J208" s="126" t="s">
        <v>153</v>
      </c>
      <c r="K208" s="126" t="s">
        <v>153</v>
      </c>
      <c r="L208" s="126" t="s">
        <v>127</v>
      </c>
      <c r="M208" s="126" t="s">
        <v>127</v>
      </c>
      <c r="N208" s="126"/>
      <c r="O208" s="126" t="s">
        <v>156</v>
      </c>
      <c r="P208" s="126" t="s">
        <v>127</v>
      </c>
      <c r="Q208" s="126" t="s">
        <v>156</v>
      </c>
      <c r="R208" s="126">
        <v>0.254</v>
      </c>
    </row>
    <row r="209" spans="1:18" s="53" customFormat="1" x14ac:dyDescent="0.2">
      <c r="A209" s="11">
        <v>61</v>
      </c>
      <c r="B209" s="12">
        <v>42913</v>
      </c>
      <c r="C209" s="11">
        <v>17313610</v>
      </c>
      <c r="D209" s="13" t="s">
        <v>260</v>
      </c>
      <c r="E209" s="129">
        <v>4.5</v>
      </c>
      <c r="F209" s="129">
        <v>69.3</v>
      </c>
      <c r="G209" s="126" t="s">
        <v>127</v>
      </c>
      <c r="H209" s="126">
        <v>6.5</v>
      </c>
      <c r="I209" s="126">
        <v>5.0999999999999996</v>
      </c>
      <c r="J209" s="126" t="s">
        <v>127</v>
      </c>
      <c r="K209" s="126" t="s">
        <v>127</v>
      </c>
      <c r="L209" s="126" t="s">
        <v>127</v>
      </c>
      <c r="M209" s="126" t="s">
        <v>127</v>
      </c>
      <c r="N209" s="129">
        <v>9.4</v>
      </c>
      <c r="O209" s="126"/>
      <c r="P209" s="126"/>
      <c r="Q209" s="126"/>
      <c r="R209" s="126"/>
    </row>
    <row r="210" spans="1:18" s="53" customFormat="1" x14ac:dyDescent="0.2">
      <c r="A210" s="3">
        <v>61</v>
      </c>
      <c r="B210" s="12">
        <v>43206</v>
      </c>
      <c r="C210" s="11">
        <v>17313610</v>
      </c>
      <c r="D210" s="13" t="s">
        <v>260</v>
      </c>
      <c r="E210" s="129">
        <v>3.2</v>
      </c>
      <c r="F210" s="129">
        <v>121</v>
      </c>
      <c r="G210" s="126">
        <v>1.2</v>
      </c>
      <c r="H210" s="126">
        <v>77</v>
      </c>
      <c r="I210" s="126">
        <v>57</v>
      </c>
      <c r="J210" s="126" t="s">
        <v>127</v>
      </c>
      <c r="K210" s="126" t="s">
        <v>127</v>
      </c>
      <c r="L210" s="126" t="s">
        <v>127</v>
      </c>
      <c r="M210" s="126" t="s">
        <v>127</v>
      </c>
      <c r="N210" s="126">
        <v>6.8</v>
      </c>
      <c r="O210" s="126"/>
      <c r="P210" s="126"/>
      <c r="Q210" s="126"/>
      <c r="R210" s="126"/>
    </row>
    <row r="211" spans="1:18" s="53" customFormat="1" x14ac:dyDescent="0.2">
      <c r="A211" s="11">
        <v>62</v>
      </c>
      <c r="B211" s="12">
        <v>41816</v>
      </c>
      <c r="C211" s="11">
        <v>17313611</v>
      </c>
      <c r="D211" s="13" t="s">
        <v>261</v>
      </c>
      <c r="E211" s="129">
        <v>18.565000000000001</v>
      </c>
      <c r="F211" s="128">
        <v>26.503</v>
      </c>
      <c r="G211" s="126" t="s">
        <v>127</v>
      </c>
      <c r="H211" s="128">
        <v>3.8039999999999998</v>
      </c>
      <c r="I211" s="126">
        <v>1.254</v>
      </c>
      <c r="J211" s="126" t="s">
        <v>153</v>
      </c>
      <c r="K211" s="126" t="s">
        <v>153</v>
      </c>
      <c r="L211" s="126" t="s">
        <v>127</v>
      </c>
      <c r="M211" s="126" t="s">
        <v>127</v>
      </c>
      <c r="N211" s="126"/>
      <c r="O211" s="126" t="s">
        <v>127</v>
      </c>
      <c r="P211" s="126" t="s">
        <v>127</v>
      </c>
      <c r="Q211" s="126" t="s">
        <v>127</v>
      </c>
      <c r="R211" s="126"/>
    </row>
    <row r="212" spans="1:18" s="53" customFormat="1" x14ac:dyDescent="0.2">
      <c r="A212" s="11">
        <v>62</v>
      </c>
      <c r="B212" s="12">
        <v>41862</v>
      </c>
      <c r="C212" s="11">
        <v>17313611</v>
      </c>
      <c r="D212" s="13" t="s">
        <v>261</v>
      </c>
      <c r="E212" s="129">
        <v>2.1869999999999998</v>
      </c>
      <c r="F212" s="128">
        <v>126.9</v>
      </c>
      <c r="G212" s="126" t="s">
        <v>127</v>
      </c>
      <c r="H212" s="126">
        <v>2.5</v>
      </c>
      <c r="I212" s="128">
        <v>1.5</v>
      </c>
      <c r="J212" s="126" t="s">
        <v>127</v>
      </c>
      <c r="K212" s="126" t="s">
        <v>127</v>
      </c>
      <c r="L212" s="126" t="s">
        <v>127</v>
      </c>
      <c r="M212" s="126" t="s">
        <v>127</v>
      </c>
      <c r="N212" s="126"/>
      <c r="O212" s="126" t="s">
        <v>127</v>
      </c>
      <c r="P212" s="126" t="s">
        <v>127</v>
      </c>
      <c r="Q212" s="126" t="s">
        <v>127</v>
      </c>
      <c r="R212" s="126"/>
    </row>
    <row r="213" spans="1:18" s="53" customFormat="1" x14ac:dyDescent="0.2">
      <c r="A213" s="11">
        <v>62</v>
      </c>
      <c r="B213" s="12">
        <v>42157</v>
      </c>
      <c r="C213" s="11">
        <v>17313611</v>
      </c>
      <c r="D213" s="13" t="s">
        <v>261</v>
      </c>
      <c r="E213" s="129">
        <v>3.34</v>
      </c>
      <c r="F213" s="129">
        <v>132.4</v>
      </c>
      <c r="G213" s="129" t="s">
        <v>156</v>
      </c>
      <c r="H213" s="129">
        <v>3.25</v>
      </c>
      <c r="I213" s="129">
        <v>1.254</v>
      </c>
      <c r="J213" s="126" t="s">
        <v>127</v>
      </c>
      <c r="K213" s="129" t="s">
        <v>156</v>
      </c>
      <c r="L213" s="126" t="s">
        <v>127</v>
      </c>
      <c r="M213" s="126" t="s">
        <v>127</v>
      </c>
      <c r="N213" s="126"/>
      <c r="O213" s="129" t="s">
        <v>295</v>
      </c>
      <c r="P213" s="129" t="s">
        <v>295</v>
      </c>
      <c r="Q213" s="129" t="s">
        <v>295</v>
      </c>
      <c r="R213" s="126" t="s">
        <v>127</v>
      </c>
    </row>
    <row r="214" spans="1:18" s="53" customFormat="1" x14ac:dyDescent="0.2">
      <c r="A214" s="11">
        <v>62</v>
      </c>
      <c r="B214" s="12">
        <v>42911</v>
      </c>
      <c r="C214" s="11">
        <v>17313611</v>
      </c>
      <c r="D214" s="13" t="s">
        <v>261</v>
      </c>
      <c r="E214" s="129">
        <v>1.5</v>
      </c>
      <c r="F214" s="129">
        <v>74.5</v>
      </c>
      <c r="G214" s="126" t="s">
        <v>127</v>
      </c>
      <c r="H214" s="129">
        <v>1.2</v>
      </c>
      <c r="I214" s="129">
        <v>1.17</v>
      </c>
      <c r="J214" s="126" t="s">
        <v>127</v>
      </c>
      <c r="K214" s="126" t="s">
        <v>127</v>
      </c>
      <c r="L214" s="126" t="s">
        <v>127</v>
      </c>
      <c r="M214" s="126" t="s">
        <v>127</v>
      </c>
      <c r="N214" s="126" t="s">
        <v>127</v>
      </c>
      <c r="O214" s="126"/>
      <c r="P214" s="126"/>
      <c r="Q214" s="126"/>
      <c r="R214" s="126"/>
    </row>
    <row r="215" spans="1:18" s="53" customFormat="1" x14ac:dyDescent="0.2">
      <c r="A215" s="3">
        <v>62</v>
      </c>
      <c r="B215" s="12">
        <v>43202</v>
      </c>
      <c r="C215" s="11">
        <v>17313611</v>
      </c>
      <c r="D215" s="13" t="s">
        <v>261</v>
      </c>
      <c r="E215" s="126" t="s">
        <v>127</v>
      </c>
      <c r="F215" s="129">
        <v>102</v>
      </c>
      <c r="G215" s="126" t="s">
        <v>127</v>
      </c>
      <c r="H215" s="126">
        <v>10</v>
      </c>
      <c r="I215" s="126">
        <v>1.9</v>
      </c>
      <c r="J215" s="126" t="s">
        <v>127</v>
      </c>
      <c r="K215" s="126" t="s">
        <v>127</v>
      </c>
      <c r="L215" s="126" t="s">
        <v>127</v>
      </c>
      <c r="M215" s="126" t="s">
        <v>127</v>
      </c>
      <c r="N215" s="126" t="s">
        <v>127</v>
      </c>
      <c r="O215" s="126"/>
      <c r="P215" s="126"/>
      <c r="Q215" s="126"/>
      <c r="R215" s="126"/>
    </row>
    <row r="216" spans="1:18" s="53" customFormat="1" x14ac:dyDescent="0.2">
      <c r="A216" s="3">
        <v>62</v>
      </c>
      <c r="B216" s="12">
        <v>43516</v>
      </c>
      <c r="C216" s="11">
        <v>17313611</v>
      </c>
      <c r="D216" s="13" t="s">
        <v>261</v>
      </c>
      <c r="E216" s="112" t="s">
        <v>133</v>
      </c>
      <c r="F216" s="112">
        <v>69.2</v>
      </c>
      <c r="G216" s="120" t="s">
        <v>131</v>
      </c>
      <c r="H216" s="120">
        <v>1.4</v>
      </c>
      <c r="I216" s="120">
        <v>3.1</v>
      </c>
      <c r="J216" s="126" t="s">
        <v>127</v>
      </c>
      <c r="K216" s="126" t="s">
        <v>127</v>
      </c>
      <c r="L216" s="126" t="s">
        <v>127</v>
      </c>
      <c r="M216" s="126" t="s">
        <v>127</v>
      </c>
      <c r="N216" s="126" t="s">
        <v>127</v>
      </c>
      <c r="O216" s="126"/>
      <c r="P216" s="126"/>
      <c r="Q216" s="126"/>
      <c r="R216" s="126"/>
    </row>
    <row r="217" spans="1:18" s="53" customFormat="1" x14ac:dyDescent="0.2">
      <c r="A217" s="11">
        <v>63</v>
      </c>
      <c r="B217" s="12">
        <v>41816</v>
      </c>
      <c r="C217" s="11">
        <v>17313612</v>
      </c>
      <c r="D217" s="13" t="s">
        <v>265</v>
      </c>
      <c r="E217" s="126" t="s">
        <v>127</v>
      </c>
      <c r="F217" s="126" t="s">
        <v>127</v>
      </c>
      <c r="G217" s="126" t="s">
        <v>127</v>
      </c>
      <c r="H217" s="126">
        <v>3.6960000000000002</v>
      </c>
      <c r="I217" s="126">
        <v>4.5</v>
      </c>
      <c r="J217" s="126" t="s">
        <v>127</v>
      </c>
      <c r="K217" s="126" t="s">
        <v>127</v>
      </c>
      <c r="L217" s="126" t="s">
        <v>127</v>
      </c>
      <c r="M217" s="126" t="s">
        <v>127</v>
      </c>
      <c r="N217" s="126"/>
      <c r="O217" s="126" t="s">
        <v>127</v>
      </c>
      <c r="P217" s="126" t="s">
        <v>127</v>
      </c>
      <c r="Q217" s="126" t="s">
        <v>127</v>
      </c>
      <c r="R217" s="126"/>
    </row>
    <row r="218" spans="1:18" s="53" customFormat="1" x14ac:dyDescent="0.2">
      <c r="A218" s="11">
        <v>63</v>
      </c>
      <c r="B218" s="12">
        <v>41862</v>
      </c>
      <c r="C218" s="11">
        <v>17313612</v>
      </c>
      <c r="D218" s="13" t="s">
        <v>265</v>
      </c>
      <c r="E218" s="126" t="s">
        <v>153</v>
      </c>
      <c r="F218" s="128">
        <v>0.84299999999999997</v>
      </c>
      <c r="G218" s="126" t="s">
        <v>127</v>
      </c>
      <c r="H218" s="126">
        <v>2.3959999999999999</v>
      </c>
      <c r="I218" s="126">
        <v>1.5</v>
      </c>
      <c r="J218" s="126" t="s">
        <v>153</v>
      </c>
      <c r="K218" s="126" t="s">
        <v>153</v>
      </c>
      <c r="L218" s="126" t="s">
        <v>127</v>
      </c>
      <c r="M218" s="126" t="s">
        <v>127</v>
      </c>
      <c r="N218" s="126"/>
      <c r="O218" s="126" t="s">
        <v>127</v>
      </c>
      <c r="P218" s="126" t="s">
        <v>127</v>
      </c>
      <c r="Q218" s="126" t="s">
        <v>127</v>
      </c>
      <c r="R218" s="126"/>
    </row>
    <row r="219" spans="1:18" s="53" customFormat="1" x14ac:dyDescent="0.2">
      <c r="A219" s="11">
        <v>63</v>
      </c>
      <c r="B219" s="12">
        <v>42157</v>
      </c>
      <c r="C219" s="11">
        <v>17313612</v>
      </c>
      <c r="D219" s="13" t="s">
        <v>265</v>
      </c>
      <c r="E219" s="129">
        <v>4.2069999999999999</v>
      </c>
      <c r="F219" s="129">
        <v>88.924000000000007</v>
      </c>
      <c r="G219" s="126" t="s">
        <v>127</v>
      </c>
      <c r="H219" s="129">
        <v>7.117</v>
      </c>
      <c r="I219" s="129">
        <v>6.5250000000000004</v>
      </c>
      <c r="J219" s="126" t="s">
        <v>127</v>
      </c>
      <c r="K219" s="126" t="s">
        <v>127</v>
      </c>
      <c r="L219" s="126" t="s">
        <v>127</v>
      </c>
      <c r="M219" s="126" t="s">
        <v>127</v>
      </c>
      <c r="N219" s="126"/>
      <c r="O219" s="129" t="s">
        <v>295</v>
      </c>
      <c r="P219" s="129" t="s">
        <v>295</v>
      </c>
      <c r="Q219" s="129" t="s">
        <v>295</v>
      </c>
      <c r="R219" s="126" t="s">
        <v>127</v>
      </c>
    </row>
    <row r="220" spans="1:18" s="53" customFormat="1" x14ac:dyDescent="0.2">
      <c r="A220" s="11">
        <v>63</v>
      </c>
      <c r="B220" s="12">
        <v>42911</v>
      </c>
      <c r="C220" s="11">
        <v>17313612</v>
      </c>
      <c r="D220" s="13" t="s">
        <v>265</v>
      </c>
      <c r="E220" s="126" t="s">
        <v>127</v>
      </c>
      <c r="F220" s="129">
        <v>16.399999999999999</v>
      </c>
      <c r="G220" s="126" t="s">
        <v>127</v>
      </c>
      <c r="H220" s="129">
        <v>90.2</v>
      </c>
      <c r="I220" s="129">
        <v>73.2</v>
      </c>
      <c r="J220" s="126" t="s">
        <v>127</v>
      </c>
      <c r="K220" s="126" t="s">
        <v>127</v>
      </c>
      <c r="L220" s="126" t="s">
        <v>127</v>
      </c>
      <c r="M220" s="126" t="s">
        <v>127</v>
      </c>
      <c r="N220" s="126" t="s">
        <v>127</v>
      </c>
      <c r="O220" s="126"/>
      <c r="P220" s="126"/>
      <c r="Q220" s="126"/>
      <c r="R220" s="126"/>
    </row>
    <row r="221" spans="1:18" s="53" customFormat="1" x14ac:dyDescent="0.2">
      <c r="A221" s="11">
        <v>63</v>
      </c>
      <c r="B221" s="12">
        <v>43202</v>
      </c>
      <c r="C221" s="11">
        <v>17313612</v>
      </c>
      <c r="D221" s="13" t="s">
        <v>265</v>
      </c>
      <c r="E221" s="126" t="s">
        <v>127</v>
      </c>
      <c r="F221" s="129" t="s">
        <v>133</v>
      </c>
      <c r="G221" s="126" t="s">
        <v>127</v>
      </c>
      <c r="H221" s="126" t="s">
        <v>127</v>
      </c>
      <c r="I221" s="126" t="s">
        <v>127</v>
      </c>
      <c r="J221" s="126" t="s">
        <v>127</v>
      </c>
      <c r="K221" s="126" t="s">
        <v>127</v>
      </c>
      <c r="L221" s="126" t="s">
        <v>127</v>
      </c>
      <c r="M221" s="126" t="s">
        <v>127</v>
      </c>
      <c r="N221" s="126" t="s">
        <v>127</v>
      </c>
      <c r="O221" s="126"/>
      <c r="P221" s="126"/>
      <c r="Q221" s="126"/>
      <c r="R221" s="126"/>
    </row>
    <row r="222" spans="1:18" s="53" customFormat="1" x14ac:dyDescent="0.2">
      <c r="A222" s="11">
        <v>63</v>
      </c>
      <c r="B222" s="12">
        <v>43516</v>
      </c>
      <c r="C222" s="11">
        <v>17313612</v>
      </c>
      <c r="D222" s="13" t="s">
        <v>265</v>
      </c>
      <c r="E222" s="112" t="s">
        <v>133</v>
      </c>
      <c r="F222" s="112">
        <v>2.6</v>
      </c>
      <c r="G222" s="126" t="s">
        <v>127</v>
      </c>
      <c r="H222" s="120">
        <v>1.1000000000000001</v>
      </c>
      <c r="I222" s="120">
        <v>0.53</v>
      </c>
      <c r="J222" s="126" t="s">
        <v>127</v>
      </c>
      <c r="K222" s="126" t="s">
        <v>127</v>
      </c>
      <c r="L222" s="126" t="s">
        <v>127</v>
      </c>
      <c r="M222" s="126" t="s">
        <v>127</v>
      </c>
      <c r="N222" s="126" t="s">
        <v>127</v>
      </c>
      <c r="O222" s="126"/>
      <c r="P222" s="126"/>
      <c r="Q222" s="126"/>
      <c r="R222" s="126"/>
    </row>
    <row r="223" spans="1:18" s="53" customFormat="1" x14ac:dyDescent="0.2">
      <c r="A223" s="11">
        <v>64</v>
      </c>
      <c r="B223" s="12">
        <v>42823</v>
      </c>
      <c r="C223" s="11">
        <v>17314501</v>
      </c>
      <c r="D223" s="13" t="s">
        <v>268</v>
      </c>
      <c r="E223" s="129" t="s">
        <v>133</v>
      </c>
      <c r="F223" s="129" t="s">
        <v>133</v>
      </c>
      <c r="G223" s="126" t="s">
        <v>127</v>
      </c>
      <c r="H223" s="126" t="s">
        <v>127</v>
      </c>
      <c r="I223" s="126" t="s">
        <v>127</v>
      </c>
      <c r="J223" s="126" t="s">
        <v>127</v>
      </c>
      <c r="K223" s="126" t="s">
        <v>127</v>
      </c>
      <c r="L223" s="126" t="s">
        <v>127</v>
      </c>
      <c r="M223" s="126" t="s">
        <v>127</v>
      </c>
      <c r="N223" s="126"/>
      <c r="O223" s="126"/>
      <c r="P223" s="126"/>
      <c r="Q223" s="126"/>
      <c r="R223" s="126"/>
    </row>
    <row r="224" spans="1:18" s="53" customFormat="1" x14ac:dyDescent="0.2">
      <c r="A224" s="11">
        <v>64</v>
      </c>
      <c r="B224" s="12">
        <v>43528</v>
      </c>
      <c r="C224" s="11">
        <v>17314501</v>
      </c>
      <c r="D224" s="13" t="s">
        <v>268</v>
      </c>
      <c r="E224" s="126" t="s">
        <v>127</v>
      </c>
      <c r="F224" s="126" t="s">
        <v>127</v>
      </c>
      <c r="G224" s="126" t="s">
        <v>127</v>
      </c>
      <c r="H224" s="126" t="s">
        <v>127</v>
      </c>
      <c r="I224" s="126" t="s">
        <v>127</v>
      </c>
      <c r="J224" s="126" t="s">
        <v>127</v>
      </c>
      <c r="K224" s="126" t="s">
        <v>127</v>
      </c>
      <c r="L224" s="126" t="s">
        <v>127</v>
      </c>
      <c r="M224" s="126" t="s">
        <v>127</v>
      </c>
      <c r="N224" s="126" t="s">
        <v>127</v>
      </c>
      <c r="O224" s="126"/>
      <c r="P224" s="126"/>
      <c r="Q224" s="126"/>
      <c r="R224" s="126"/>
    </row>
    <row r="225" spans="1:18" s="53" customFormat="1" x14ac:dyDescent="0.2">
      <c r="A225" s="11">
        <v>65</v>
      </c>
      <c r="B225" s="12">
        <v>42235</v>
      </c>
      <c r="C225" s="11">
        <v>17413501</v>
      </c>
      <c r="D225" s="13" t="s">
        <v>270</v>
      </c>
      <c r="E225" s="126" t="s">
        <v>127</v>
      </c>
      <c r="F225" s="126" t="s">
        <v>127</v>
      </c>
      <c r="G225" s="126" t="s">
        <v>127</v>
      </c>
      <c r="H225" s="126" t="s">
        <v>127</v>
      </c>
      <c r="I225" s="126" t="s">
        <v>127</v>
      </c>
      <c r="J225" s="126" t="s">
        <v>127</v>
      </c>
      <c r="K225" s="126" t="s">
        <v>127</v>
      </c>
      <c r="L225" s="126" t="s">
        <v>127</v>
      </c>
      <c r="M225" s="126" t="s">
        <v>127</v>
      </c>
      <c r="N225" s="126"/>
      <c r="O225" s="126"/>
      <c r="P225" s="126"/>
      <c r="Q225" s="126"/>
      <c r="R225" s="126"/>
    </row>
    <row r="226" spans="1:18" s="53" customFormat="1" x14ac:dyDescent="0.2">
      <c r="A226" s="11">
        <v>65</v>
      </c>
      <c r="B226" s="12">
        <v>42850</v>
      </c>
      <c r="C226" s="11">
        <v>17413501</v>
      </c>
      <c r="D226" s="13" t="s">
        <v>270</v>
      </c>
      <c r="E226" s="126" t="s">
        <v>127</v>
      </c>
      <c r="F226" s="126" t="s">
        <v>127</v>
      </c>
      <c r="G226" s="126" t="s">
        <v>127</v>
      </c>
      <c r="H226" s="126" t="s">
        <v>127</v>
      </c>
      <c r="I226" s="126" t="s">
        <v>127</v>
      </c>
      <c r="J226" s="126" t="s">
        <v>127</v>
      </c>
      <c r="K226" s="126" t="s">
        <v>127</v>
      </c>
      <c r="L226" s="126" t="s">
        <v>127</v>
      </c>
      <c r="M226" s="126" t="s">
        <v>127</v>
      </c>
      <c r="N226" s="126" t="s">
        <v>127</v>
      </c>
      <c r="O226" s="126"/>
      <c r="P226" s="126"/>
      <c r="Q226" s="126"/>
      <c r="R226" s="126"/>
    </row>
    <row r="227" spans="1:18" s="53" customFormat="1" x14ac:dyDescent="0.2">
      <c r="A227" s="11">
        <v>66</v>
      </c>
      <c r="B227" s="12">
        <v>42739</v>
      </c>
      <c r="C227" s="11">
        <v>17413601</v>
      </c>
      <c r="D227" s="13" t="s">
        <v>271</v>
      </c>
      <c r="E227" s="126" t="s">
        <v>127</v>
      </c>
      <c r="F227" s="126" t="s">
        <v>127</v>
      </c>
      <c r="G227" s="126" t="s">
        <v>127</v>
      </c>
      <c r="H227" s="126" t="s">
        <v>127</v>
      </c>
      <c r="I227" s="126" t="s">
        <v>127</v>
      </c>
      <c r="J227" s="126" t="s">
        <v>127</v>
      </c>
      <c r="K227" s="126" t="s">
        <v>127</v>
      </c>
      <c r="L227" s="126" t="s">
        <v>127</v>
      </c>
      <c r="M227" s="126" t="s">
        <v>127</v>
      </c>
      <c r="N227" s="126"/>
      <c r="O227" s="126"/>
      <c r="P227" s="126"/>
      <c r="Q227" s="126"/>
      <c r="R227" s="126"/>
    </row>
    <row r="228" spans="1:18" s="53" customFormat="1" x14ac:dyDescent="0.2">
      <c r="A228" s="11">
        <v>66</v>
      </c>
      <c r="B228" s="12">
        <v>43744</v>
      </c>
      <c r="C228" s="11">
        <v>17413601</v>
      </c>
      <c r="D228" s="13" t="s">
        <v>271</v>
      </c>
      <c r="E228" s="126" t="s">
        <v>127</v>
      </c>
      <c r="F228" s="126" t="s">
        <v>127</v>
      </c>
      <c r="G228" s="126" t="s">
        <v>127</v>
      </c>
      <c r="H228" s="126" t="s">
        <v>127</v>
      </c>
      <c r="I228" s="126" t="s">
        <v>127</v>
      </c>
      <c r="J228" s="126" t="s">
        <v>127</v>
      </c>
      <c r="K228" s="126" t="s">
        <v>127</v>
      </c>
      <c r="L228" s="126" t="s">
        <v>127</v>
      </c>
      <c r="M228" s="126" t="s">
        <v>127</v>
      </c>
      <c r="N228" s="126" t="s">
        <v>127</v>
      </c>
      <c r="O228" s="126"/>
      <c r="P228" s="126"/>
      <c r="Q228" s="126"/>
      <c r="R228" s="126"/>
    </row>
    <row r="229" spans="1:18" s="53" customFormat="1" x14ac:dyDescent="0.2">
      <c r="A229" s="11">
        <v>67</v>
      </c>
      <c r="B229" s="12">
        <v>42921</v>
      </c>
      <c r="C229" s="11">
        <v>17413603</v>
      </c>
      <c r="D229" s="13" t="s">
        <v>272</v>
      </c>
      <c r="E229" s="126" t="s">
        <v>127</v>
      </c>
      <c r="F229" s="129" t="s">
        <v>133</v>
      </c>
      <c r="G229" s="126" t="s">
        <v>127</v>
      </c>
      <c r="H229" s="126" t="s">
        <v>127</v>
      </c>
      <c r="I229" s="126" t="s">
        <v>127</v>
      </c>
      <c r="J229" s="126" t="s">
        <v>127</v>
      </c>
      <c r="K229" s="126" t="s">
        <v>127</v>
      </c>
      <c r="L229" s="126" t="s">
        <v>127</v>
      </c>
      <c r="M229" s="126" t="s">
        <v>127</v>
      </c>
      <c r="N229" s="126" t="s">
        <v>127</v>
      </c>
      <c r="O229" s="126"/>
      <c r="P229" s="126"/>
      <c r="Q229" s="126"/>
      <c r="R229" s="126"/>
    </row>
    <row r="230" spans="1:18" s="53" customFormat="1" x14ac:dyDescent="0.2">
      <c r="A230" s="11">
        <v>67</v>
      </c>
      <c r="B230" s="12">
        <v>43521</v>
      </c>
      <c r="C230" s="11">
        <v>17413603</v>
      </c>
      <c r="D230" s="13" t="s">
        <v>272</v>
      </c>
      <c r="E230" s="112" t="s">
        <v>133</v>
      </c>
      <c r="F230" s="112" t="s">
        <v>133</v>
      </c>
      <c r="G230" s="120" t="s">
        <v>156</v>
      </c>
      <c r="H230" s="120" t="s">
        <v>156</v>
      </c>
      <c r="I230" s="120" t="s">
        <v>156</v>
      </c>
      <c r="J230" s="126" t="s">
        <v>127</v>
      </c>
      <c r="K230" s="126" t="s">
        <v>127</v>
      </c>
      <c r="L230" s="126" t="s">
        <v>127</v>
      </c>
      <c r="M230" s="126" t="s">
        <v>127</v>
      </c>
      <c r="N230" s="126" t="s">
        <v>127</v>
      </c>
      <c r="O230" s="126"/>
      <c r="P230" s="126"/>
      <c r="Q230" s="126"/>
      <c r="R230" s="126"/>
    </row>
    <row r="231" spans="1:18" s="53" customFormat="1" x14ac:dyDescent="0.2">
      <c r="A231" s="11">
        <v>69</v>
      </c>
      <c r="B231" s="12">
        <v>42739</v>
      </c>
      <c r="C231" s="11">
        <v>17513601</v>
      </c>
      <c r="D231" s="13" t="s">
        <v>275</v>
      </c>
      <c r="E231" s="126" t="s">
        <v>127</v>
      </c>
      <c r="F231" s="126" t="s">
        <v>127</v>
      </c>
      <c r="G231" s="126" t="s">
        <v>127</v>
      </c>
      <c r="H231" s="126" t="s">
        <v>127</v>
      </c>
      <c r="I231" s="126" t="s">
        <v>127</v>
      </c>
      <c r="J231" s="126" t="s">
        <v>127</v>
      </c>
      <c r="K231" s="126" t="s">
        <v>127</v>
      </c>
      <c r="L231" s="126" t="s">
        <v>127</v>
      </c>
      <c r="M231" s="126" t="s">
        <v>127</v>
      </c>
      <c r="N231" s="126"/>
      <c r="O231" s="126"/>
      <c r="P231" s="126"/>
      <c r="Q231" s="126"/>
      <c r="R231" s="126"/>
    </row>
    <row r="232" spans="1:18" s="53" customFormat="1" x14ac:dyDescent="0.2">
      <c r="A232" s="11">
        <v>69</v>
      </c>
      <c r="B232" s="12">
        <v>43744</v>
      </c>
      <c r="C232" s="11">
        <v>17513601</v>
      </c>
      <c r="D232" s="13" t="s">
        <v>275</v>
      </c>
      <c r="E232" s="126" t="s">
        <v>127</v>
      </c>
      <c r="F232" s="126" t="s">
        <v>127</v>
      </c>
      <c r="G232" s="126" t="s">
        <v>127</v>
      </c>
      <c r="H232" s="126" t="s">
        <v>127</v>
      </c>
      <c r="I232" s="126" t="s">
        <v>127</v>
      </c>
      <c r="J232" s="126" t="s">
        <v>127</v>
      </c>
      <c r="K232" s="126" t="s">
        <v>127</v>
      </c>
      <c r="L232" s="126" t="s">
        <v>127</v>
      </c>
      <c r="M232" s="126" t="s">
        <v>127</v>
      </c>
      <c r="N232" s="126" t="s">
        <v>127</v>
      </c>
      <c r="O232" s="126"/>
      <c r="P232" s="126"/>
      <c r="Q232" s="126"/>
      <c r="R232" s="126"/>
    </row>
  </sheetData>
  <sortState xmlns:xlrd2="http://schemas.microsoft.com/office/spreadsheetml/2017/richdata2" ref="A2:R184">
    <sortCondition ref="C2:C184"/>
    <sortCondition ref="B2:B184"/>
  </sortState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BFFEDB67E9304E8587A2DEB4124678" ma:contentTypeVersion="10" ma:contentTypeDescription="Create a new document." ma:contentTypeScope="" ma:versionID="95564f12ccbc9587ef2a05d2b0b84169">
  <xsd:schema xmlns:xsd="http://www.w3.org/2001/XMLSchema" xmlns:xs="http://www.w3.org/2001/XMLSchema" xmlns:p="http://schemas.microsoft.com/office/2006/metadata/properties" xmlns:ns2="5c556011-4377-4132-9be2-40d5fe5f08ad" targetNamespace="http://schemas.microsoft.com/office/2006/metadata/properties" ma:root="true" ma:fieldsID="ccd09ecba0ef3d21ad985b704e1d2754" ns2:_="">
    <xsd:import namespace="5c556011-4377-4132-9be2-40d5fe5f08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556011-4377-4132-9be2-40d5fe5f08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F133B4-C08B-46AE-AC24-E8AE0FA3B8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556011-4377-4132-9be2-40d5fe5f08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77D3541-9C9D-4462-9365-384D67BDB29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B6AE65-20D9-42A3-BDB7-0940D412143B}">
  <ds:schemaRefs>
    <ds:schemaRef ds:uri="http://purl.org/dc/terms/"/>
    <ds:schemaRef ds:uri="http://schemas.openxmlformats.org/package/2006/metadata/core-properties"/>
    <ds:schemaRef ds:uri="5c556011-4377-4132-9be2-40d5fe5f08ad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9</vt:i4>
      </vt:variant>
    </vt:vector>
  </HeadingPairs>
  <TitlesOfParts>
    <vt:vector size="9" baseType="lpstr">
      <vt:lpstr>Wells</vt:lpstr>
      <vt:lpstr>FullRecord</vt:lpstr>
      <vt:lpstr>Perchlorate&amp;Chlorat</vt:lpstr>
      <vt:lpstr>Majors</vt:lpstr>
      <vt:lpstr>TOC TN</vt:lpstr>
      <vt:lpstr>VOCs</vt:lpstr>
      <vt:lpstr>Inorganics</vt:lpstr>
      <vt:lpstr>semiVOCs</vt:lpstr>
      <vt:lpstr>Explosives</vt:lpstr>
    </vt:vector>
  </TitlesOfParts>
  <Company>Israel Water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Rona</dc:creator>
  <cp:lastModifiedBy>Shmuel</cp:lastModifiedBy>
  <dcterms:created xsi:type="dcterms:W3CDTF">2019-12-23T13:33:40Z</dcterms:created>
  <dcterms:modified xsi:type="dcterms:W3CDTF">2020-03-19T08:23:43Z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0x010100B9BFFEDB67E9304E8587A2DEB4124678</vt:lpwstr>
  </property>
</Properties>
</file>